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19420" windowHeight="11020"/>
  </bookViews>
  <sheets>
    <sheet name="полний" sheetId="12" r:id="rId1"/>
  </sheets>
  <definedNames>
    <definedName name="Excel_BuiltIn_Print_Titles" localSheetId="0">полний!$9:$9</definedName>
    <definedName name="Z_96E2A35E_4A48_419F_9E38_8CEFA5D27C66_.wvu.PrintArea" localSheetId="0">полний!$A$1:$H$60</definedName>
    <definedName name="Z_96E2A35E_4A48_419F_9E38_8CEFA5D27C66_.wvu.PrintTitles" localSheetId="0">полний!$9:$9</definedName>
    <definedName name="Z_96E2A35E_4A48_419F_9E38_8CEFA5D27C66_.wvu.Rows" localSheetId="0">полний!#REF!</definedName>
    <definedName name="Z_ABBD498D_3D2F_4E62_985A_EF1DC4D9DC47_.wvu.PrintArea" localSheetId="0">полний!$A$1:$H$60</definedName>
    <definedName name="Z_ABBD498D_3D2F_4E62_985A_EF1DC4D9DC47_.wvu.PrintTitles" localSheetId="0">полний!$9:$9</definedName>
    <definedName name="Z_ABBD498D_3D2F_4E62_985A_EF1DC4D9DC47_.wvu.Rows" localSheetId="0">полний!#REF!</definedName>
    <definedName name="Z_E02D48B6_D0D9_4E6E_B70D_8E13580A6528_.wvu.PrintArea" localSheetId="0">полний!$A$1:$H$60</definedName>
    <definedName name="Z_E02D48B6_D0D9_4E6E_B70D_8E13580A6528_.wvu.PrintTitles" localSheetId="0">полний!$9:$9</definedName>
    <definedName name="Z_E02D48B6_D0D9_4E6E_B70D_8E13580A6528_.wvu.Rows" localSheetId="0">полний!#REF!</definedName>
    <definedName name="_xlnm.Print_Titles" localSheetId="0">полний!$9:$11</definedName>
    <definedName name="_xlnm.Print_Area" localSheetId="0">полний!$A$1:$J$63</definedName>
  </definedNames>
  <calcPr calcId="125725"/>
</workbook>
</file>

<file path=xl/calcChain.xml><?xml version="1.0" encoding="utf-8"?>
<calcChain xmlns="http://schemas.openxmlformats.org/spreadsheetml/2006/main">
  <c r="H44" i="12"/>
  <c r="H56"/>
  <c r="H39"/>
  <c r="J32"/>
  <c r="I32"/>
  <c r="H37"/>
  <c r="H25"/>
  <c r="H26"/>
  <c r="H23"/>
  <c r="K20"/>
  <c r="J22"/>
  <c r="I22"/>
  <c r="H21"/>
  <c r="H20"/>
  <c r="H16"/>
  <c r="H15"/>
  <c r="H18"/>
  <c r="H34"/>
  <c r="H29"/>
  <c r="H14" l="1"/>
  <c r="I47"/>
  <c r="J47" s="1"/>
  <c r="I46"/>
  <c r="J46" s="1"/>
  <c r="H17"/>
  <c r="J51"/>
  <c r="I51"/>
  <c r="G51" s="1"/>
  <c r="J13"/>
  <c r="I13"/>
  <c r="G30"/>
  <c r="G29"/>
  <c r="G33"/>
  <c r="J21"/>
  <c r="I21"/>
  <c r="J20"/>
  <c r="I20"/>
  <c r="G15"/>
  <c r="H42"/>
  <c r="I42"/>
  <c r="G48"/>
  <c r="H31"/>
  <c r="H24"/>
  <c r="H59"/>
  <c r="H45"/>
  <c r="J54"/>
  <c r="I54"/>
  <c r="G57"/>
  <c r="J50"/>
  <c r="I50"/>
  <c r="G40"/>
  <c r="G52"/>
  <c r="G28"/>
  <c r="J42" l="1"/>
  <c r="G47"/>
  <c r="G45"/>
  <c r="H13"/>
  <c r="G20"/>
  <c r="G50"/>
  <c r="H54"/>
  <c r="G58"/>
  <c r="G19"/>
  <c r="G38"/>
  <c r="G24"/>
  <c r="G26"/>
  <c r="G22"/>
  <c r="J41" l="1"/>
  <c r="I41"/>
  <c r="H41"/>
  <c r="G49"/>
  <c r="G44"/>
  <c r="G42" s="1"/>
  <c r="G46"/>
  <c r="G39"/>
  <c r="G37"/>
  <c r="G35"/>
  <c r="G27"/>
  <c r="G21" l="1"/>
  <c r="G18"/>
  <c r="G17"/>
  <c r="G16"/>
  <c r="H12"/>
  <c r="J53"/>
  <c r="I53"/>
  <c r="H53"/>
  <c r="J12"/>
  <c r="I12"/>
  <c r="G25"/>
  <c r="G23"/>
  <c r="G43"/>
  <c r="G32"/>
  <c r="G31"/>
  <c r="G56"/>
  <c r="G55"/>
  <c r="G59"/>
  <c r="G54" s="1"/>
  <c r="G36"/>
  <c r="G34"/>
  <c r="G14"/>
  <c r="G13" l="1"/>
  <c r="G12" s="1"/>
  <c r="L60"/>
  <c r="G41"/>
  <c r="M60"/>
  <c r="G53"/>
  <c r="I60"/>
  <c r="J60"/>
  <c r="H60"/>
  <c r="G60" l="1"/>
  <c r="K60"/>
</calcChain>
</file>

<file path=xl/sharedStrings.xml><?xml version="1.0" encoding="utf-8"?>
<sst xmlns="http://schemas.openxmlformats.org/spreadsheetml/2006/main" count="247" uniqueCount="201">
  <si>
    <t>Загальний фонд</t>
  </si>
  <si>
    <t>Спеціальний фонд</t>
  </si>
  <si>
    <t>1090</t>
  </si>
  <si>
    <t>Код програмної класифікації видатків та кредитування місцевого бюджету</t>
  </si>
  <si>
    <t>6030</t>
  </si>
  <si>
    <t>0620</t>
  </si>
  <si>
    <t>Усього</t>
  </si>
  <si>
    <t>0216030</t>
  </si>
  <si>
    <t>0213242</t>
  </si>
  <si>
    <t>3242</t>
  </si>
  <si>
    <t>Інші заходи у сфері соціального захисту і соціального забезпечення</t>
  </si>
  <si>
    <t>0218110</t>
  </si>
  <si>
    <t>8110</t>
  </si>
  <si>
    <t>0320</t>
  </si>
  <si>
    <t>Заходи із запобігання та ліквідації надзвичайних ситуацій та наслідків стихійного лиха</t>
  </si>
  <si>
    <t>0217130</t>
  </si>
  <si>
    <t>7130</t>
  </si>
  <si>
    <t>0421</t>
  </si>
  <si>
    <t>Здійснення заходів із землеустрою</t>
  </si>
  <si>
    <t>0218340</t>
  </si>
  <si>
    <t>8340</t>
  </si>
  <si>
    <t>0540</t>
  </si>
  <si>
    <t>Природоохоронні заходи за рахунок цільових фондів</t>
  </si>
  <si>
    <t>0180</t>
  </si>
  <si>
    <t>0200000</t>
  </si>
  <si>
    <t>Виконавчий комітет Широківської селищної ради</t>
  </si>
  <si>
    <t>0210000</t>
  </si>
  <si>
    <t>Організація благоустрою населених пунктів</t>
  </si>
  <si>
    <t>1000000</t>
  </si>
  <si>
    <t>Сектор культури,туризму та спорту виконавчого комітету Широківської селищної ради</t>
  </si>
  <si>
    <t>1010000</t>
  </si>
  <si>
    <t>0810</t>
  </si>
  <si>
    <t>Код Функціональної класифікації видатків та кредитування бюджету</t>
  </si>
  <si>
    <t>Найменування місцевої/регіональної програми</t>
  </si>
  <si>
    <t>Дата та номер документа, яким затверджено місцеву регіональну програму</t>
  </si>
  <si>
    <t>У тому числі бюджет розвитку</t>
  </si>
  <si>
    <t>Відділ освіти виконавчого комітету Широківської селищної ради</t>
  </si>
  <si>
    <t>0610000</t>
  </si>
  <si>
    <t>0600000</t>
  </si>
  <si>
    <t>Інші заходи в галузі культури і мистецтва</t>
  </si>
  <si>
    <t>1014082</t>
  </si>
  <si>
    <t>1015011</t>
  </si>
  <si>
    <t>Проведення навчально-тренувальних зборів і змагань з олімпійських видів спорту</t>
  </si>
  <si>
    <t>0829</t>
  </si>
  <si>
    <t>Комплексна програма забезпечення екологічної безпеки території Широківської селищної ради на 2019 - 2021 роки</t>
  </si>
  <si>
    <t>27.09.2018 року №305-15/VII</t>
  </si>
  <si>
    <t>27.09.2018 року №306-15/VII</t>
  </si>
  <si>
    <t xml:space="preserve">Цільова комплексна програма розвитку культури Широківської селищної ради на 2019 – 2022  роки
</t>
  </si>
  <si>
    <t>27.09.2018 року №302-15/VII</t>
  </si>
  <si>
    <t>27.09.2018 року №303-15/VII</t>
  </si>
  <si>
    <t>28.11.2018року №351-17/VII</t>
  </si>
  <si>
    <t xml:space="preserve">Програма  розвитку освіти Широківської селищної ради на 2019 - 2021 роки
</t>
  </si>
  <si>
    <t>Код Типової програмної класифікації видатків та кредитуваня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</si>
  <si>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</si>
  <si>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(грн)</t>
  </si>
  <si>
    <t xml:space="preserve"> (04551000000)</t>
  </si>
  <si>
    <t>(код бюджету)</t>
  </si>
  <si>
    <t xml:space="preserve">РОЗПОДІЛ  </t>
  </si>
  <si>
    <t>4082</t>
  </si>
  <si>
    <t>5011</t>
  </si>
  <si>
    <t>1015041</t>
  </si>
  <si>
    <t>5041</t>
  </si>
  <si>
    <t>Утримання та фінансова підтримка спортивних споруд</t>
  </si>
  <si>
    <t>0217461</t>
  </si>
  <si>
    <t>0456</t>
  </si>
  <si>
    <t>Утримання та розвиток автомобільних доріг та дорожньої інфраструктури за рахунок коштів місцевого бюджету</t>
  </si>
  <si>
    <t>0217310</t>
  </si>
  <si>
    <t>0443</t>
  </si>
  <si>
    <t>Будівництво об"єктів житлово-комунального господарства</t>
  </si>
  <si>
    <t>04.12.2019 року №710-29/VII</t>
  </si>
  <si>
    <t>Програма соціального захисту населення Широківської селищної ради на 2020-2022 роки</t>
  </si>
  <si>
    <t>Програма розвитку дорожньої інфраструктури автомобільних доріг загального користування місцевого значення, вулиць і доріг комунальної власності Широківської селищної ради на 2019 - 2022 роки</t>
  </si>
  <si>
    <t>04.12.2019 року №711-29/VII</t>
  </si>
  <si>
    <t>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Широківській селищній раді на 2019 – 2021роки</t>
  </si>
  <si>
    <t xml:space="preserve">26.06.2019 року №513-24/VІI </t>
  </si>
  <si>
    <t>0990</t>
  </si>
  <si>
    <t>Інші програми та заходи у сфері освіти</t>
  </si>
  <si>
    <t>діти-сироти до 18 р.</t>
  </si>
  <si>
    <t>0217520</t>
  </si>
  <si>
    <t>0460</t>
  </si>
  <si>
    <t>Реалізація Національної програми інформатизації</t>
  </si>
  <si>
    <t>17.05.2019 року №481-23/VII</t>
  </si>
  <si>
    <t xml:space="preserve">Програма інформатизації на 2019-2021роки
Широківської громади 
</t>
  </si>
  <si>
    <t>0210180</t>
  </si>
  <si>
    <t>0133</t>
  </si>
  <si>
    <t>Інша діяльність у сфері державного управління</t>
  </si>
  <si>
    <t>0212010</t>
  </si>
  <si>
    <t>2010</t>
  </si>
  <si>
    <t>Багатопрофільна стаціонарна медична допомога населенню</t>
  </si>
  <si>
    <t>0731</t>
  </si>
  <si>
    <t xml:space="preserve">Програма соціально - економічного та культурного розвитку Широківської селищної ради на 2021 рік </t>
  </si>
  <si>
    <t>Про затвердження Програми розвитку Комунальної установи «Широківський трудовий архів» Широківської селищної ради на 2021 рік</t>
  </si>
  <si>
    <t>18.12.2020 року    №19-2/VIІІ</t>
  </si>
  <si>
    <t>Про затвердження Програми розвитку, підтримки КП «Широківська лікарня» Широківської селищної ради та надання ним медичних послуг понад обсяг, передбачений програмою державних гарантій медичного обслуговування населення на 2021 рік</t>
  </si>
  <si>
    <t>18.12.2020 року    №20-2/VIІІ</t>
  </si>
  <si>
    <t>0212111</t>
  </si>
  <si>
    <t>0726</t>
  </si>
  <si>
    <t>Первинна медична допомога населенню, що надається центрами первинної медичної (медико-санітарної) допомоги</t>
  </si>
  <si>
    <t>Про затвердження Програми розвитку, підтримки КНП «Широківський центр первинної медичної допомоги» Широківської селищної ради та надання ним медичних послуг понад обсяг, передбачений програмою державних гарантій медичного обслуговування населення на 2021 рік</t>
  </si>
  <si>
    <t>18.12.2020 року    №21-2/VIІІ</t>
  </si>
  <si>
    <t>0212144</t>
  </si>
  <si>
    <t>0763</t>
  </si>
  <si>
    <t>Централізовані заходи з лікування хворих на цукровий та нецукровий діабет</t>
  </si>
  <si>
    <t>0212152</t>
  </si>
  <si>
    <t>Інші програми та заходи у сфері охорони здоров’я</t>
  </si>
  <si>
    <t>Програма благоустрою Широківської селищної ради на  2019 - 2021 роки</t>
  </si>
  <si>
    <t>Програма розвитку земельних відносин та охорони земель по Широківській селищній раді на 2019 -  2021 роки</t>
  </si>
  <si>
    <t>18.12.2020 року №22-2/VIIІ</t>
  </si>
  <si>
    <t>0611142</t>
  </si>
  <si>
    <t>1142</t>
  </si>
  <si>
    <t xml:space="preserve">Програма розвитку фізичної культури і спорту Широківської селищної ради на 2018-2021 роки 
</t>
  </si>
  <si>
    <t>27.09.2018року №304-15/VII</t>
  </si>
  <si>
    <t>0213050</t>
  </si>
  <si>
    <t>3050</t>
  </si>
  <si>
    <t>1070</t>
  </si>
  <si>
    <t>Пільгове медичне обслуговування осіб, які постраждали внаслідок Чорнобильської катастрофи</t>
  </si>
  <si>
    <t>0219770</t>
  </si>
  <si>
    <t>9770</t>
  </si>
  <si>
    <t>Інші субвенції з місцевого бюджету</t>
  </si>
  <si>
    <t>0216071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</si>
  <si>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</si>
  <si>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</si>
  <si>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t>
  </si>
  <si>
    <t xml:space="preserve">Програма  
відшкодування різниці в тарифах на житлово-комунальні послуги 
КП «Фрунзенське ЖКП» 
на 2019 - 2021роки 
</t>
  </si>
  <si>
    <t xml:space="preserve">27.02.2019 року  №409-21/VII </t>
  </si>
  <si>
    <t>7520</t>
  </si>
  <si>
    <t>0617321</t>
  </si>
  <si>
    <t>7321</t>
  </si>
  <si>
    <t>Будівництво-1 освітніх установ та закладів</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</si>
  <si>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</si>
  <si>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</si>
  <si>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</si>
  <si>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</si>
  <si>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</si>
  <si>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</si>
  <si>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</si>
  <si>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0217322</t>
  </si>
  <si>
    <t>7322</t>
  </si>
  <si>
    <t>Будівництво медичних установ та закладів</t>
  </si>
  <si>
    <t>рекон топкова карповіка</t>
  </si>
  <si>
    <t>0213160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</si>
  <si>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</si>
  <si>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</si>
  <si>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</si>
  <si>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0213210</t>
  </si>
  <si>
    <t>3210</t>
  </si>
  <si>
    <t>1050</t>
  </si>
  <si>
    <t>Організація та проведення громадських робіт</t>
  </si>
  <si>
    <t>0216013</t>
  </si>
  <si>
    <t>6013</t>
  </si>
  <si>
    <t>Забезпечення діяльності водопровідно-каналізаційного господарства</t>
  </si>
  <si>
    <t>0619770</t>
  </si>
  <si>
    <t>1017622</t>
  </si>
  <si>
    <t>7622</t>
  </si>
  <si>
    <t>0470</t>
  </si>
  <si>
    <t>Реалізація програм і заходів в галузі туризму та курортів</t>
  </si>
  <si>
    <t>Цільова комплексна програма розвитку туризму на території  Широківської селищної ради на 2021-2026 роки</t>
  </si>
  <si>
    <t>06.04.2021 року №165-4/VIIІ</t>
  </si>
  <si>
    <t>Програма фінансової підтримки комунального підприємства «Фрунзенське ЖКП» на 2021 рік</t>
  </si>
  <si>
    <t>06.04.2021 року №235-4/VIIІ</t>
  </si>
  <si>
    <t>0213032</t>
  </si>
  <si>
    <t>3032</t>
  </si>
  <si>
    <t>Надання пільг окремим категоріям громадян з оплати послуг зв`язку</t>
  </si>
  <si>
    <t>зубопротезування та медик дитині</t>
  </si>
  <si>
    <t>хоспіс протипожеж заходи</t>
  </si>
  <si>
    <t>витрат селищного бюджету на реалізацію місцевих/регіональних програм у 2021 році</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</si>
  <si>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</si>
  <si>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</si>
  <si>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0217540</t>
  </si>
  <si>
    <t>Реалізація заходів, спрямованих на підвищення доступності широкосмугового доступу до Інтернету в сільській місцевості</t>
  </si>
  <si>
    <t xml:space="preserve">Програма сприяння організації призову громадян Широківської селищної ради на військову службу на 2021 рік </t>
  </si>
  <si>
    <t>06.04. 2021 року №163-4/VІІІ</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</si>
  <si>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</si>
  <si>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</si>
  <si>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</si>
  <si>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</si>
  <si>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</si>
  <si>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</si>
  <si>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</si>
  <si>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1017324</t>
  </si>
  <si>
    <t>7324</t>
  </si>
  <si>
    <t>Будівництво установ та закладів культури</t>
  </si>
  <si>
    <t>0611061</t>
  </si>
  <si>
    <t>1061</t>
  </si>
  <si>
    <t xml:space="preserve">пкд БДТ,  </t>
  </si>
  <si>
    <t>будівництво котельні</t>
  </si>
  <si>
    <t>ноутбук</t>
  </si>
  <si>
    <t>0617368</t>
  </si>
  <si>
    <t>7368</t>
  </si>
  <si>
    <t>0490</t>
  </si>
  <si>
    <t>Виконання інвестиційних проектів за рахунок субвенцій з інших бюджетів</t>
  </si>
  <si>
    <t>0217368</t>
  </si>
  <si>
    <t>0217650</t>
  </si>
  <si>
    <t>7650</t>
  </si>
  <si>
    <t>Проведення експертної грошової оцінки земельної ділянки чи права на неї</t>
  </si>
  <si>
    <t>Додаток 6</t>
  </si>
  <si>
    <t>господ.інвентар - 49,0; поточні ремонти - 114,1</t>
  </si>
  <si>
    <t>до рішення Широківської селищної ради</t>
  </si>
  <si>
    <t xml:space="preserve">від 16.12.2021року № 532-10/VIIІ  </t>
  </si>
  <si>
    <t>Секретар селищної ради</t>
  </si>
  <si>
    <t>Краснова А.А.</t>
  </si>
</sst>
</file>

<file path=xl/styles.xml><?xml version="1.0" encoding="utf-8"?>
<styleSheet xmlns="http://schemas.openxmlformats.org/spreadsheetml/2006/main">
  <numFmts count="2">
    <numFmt numFmtId="164" formatCode="#,##0.000000"/>
    <numFmt numFmtId="165" formatCode="#,##0.0"/>
  </numFmts>
  <fonts count="48">
    <font>
      <sz val="10"/>
      <name val="Times New Roman"/>
      <family val="1"/>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1"/>
      <color indexed="8"/>
      <name val="Calibri"/>
      <family val="2"/>
      <charset val="204"/>
    </font>
    <font>
      <sz val="10"/>
      <name val="Arial Cyr"/>
      <family val="2"/>
      <charset val="204"/>
    </font>
    <font>
      <sz val="11"/>
      <color indexed="62"/>
      <name val="Calibri"/>
      <family val="2"/>
      <charset val="204"/>
    </font>
    <font>
      <sz val="11"/>
      <color indexed="17"/>
      <name val="Calibri"/>
      <family val="2"/>
      <charset val="204"/>
    </font>
    <font>
      <sz val="11"/>
      <color indexed="10"/>
      <name val="Calibri"/>
      <family val="2"/>
      <charset val="204"/>
    </font>
    <font>
      <sz val="10"/>
      <name val="Courier New"/>
      <family val="3"/>
      <charset val="204"/>
    </font>
    <font>
      <b/>
      <sz val="11"/>
      <color indexed="9"/>
      <name val="Calibri"/>
      <family val="2"/>
      <charset val="204"/>
    </font>
    <font>
      <b/>
      <sz val="18"/>
      <color indexed="62"/>
      <name val="Cambria"/>
      <family val="2"/>
      <charset val="204"/>
    </font>
    <font>
      <sz val="10"/>
      <name val="Arial"/>
      <family val="2"/>
      <charset val="204"/>
    </font>
    <font>
      <sz val="11"/>
      <name val="Times New Roman"/>
      <family val="1"/>
      <charset val="204"/>
    </font>
    <font>
      <b/>
      <sz val="18"/>
      <name val="Times New Roman"/>
      <family val="1"/>
      <charset val="204"/>
    </font>
    <font>
      <b/>
      <sz val="14"/>
      <name val="Times New Roman"/>
      <family val="1"/>
      <charset val="204"/>
    </font>
    <font>
      <sz val="12"/>
      <name val="Times New Roman"/>
      <family val="1"/>
      <charset val="204"/>
    </font>
    <font>
      <sz val="10"/>
      <name val="Times New Roman"/>
      <family val="1"/>
      <charset val="204"/>
    </font>
    <font>
      <sz val="11"/>
      <color indexed="10"/>
      <name val="Times New Roman"/>
      <family val="1"/>
      <charset val="204"/>
    </font>
    <font>
      <b/>
      <sz val="14"/>
      <color indexed="10"/>
      <name val="Times New Roman"/>
      <family val="1"/>
      <charset val="204"/>
    </font>
    <font>
      <sz val="10"/>
      <color indexed="10"/>
      <name val="Times New Roman"/>
      <family val="1"/>
      <charset val="204"/>
    </font>
    <font>
      <b/>
      <sz val="12"/>
      <color indexed="10"/>
      <name val="Times New Roman"/>
      <family val="1"/>
      <charset val="204"/>
    </font>
    <font>
      <b/>
      <sz val="16"/>
      <name val="Times New Roman"/>
      <family val="1"/>
      <charset val="204"/>
    </font>
    <font>
      <sz val="16"/>
      <name val="Times New Roman"/>
      <family val="1"/>
      <charset val="204"/>
    </font>
    <font>
      <sz val="10"/>
      <name val="Times New Roman"/>
      <family val="1"/>
      <charset val="204"/>
    </font>
    <font>
      <u/>
      <sz val="12"/>
      <name val="Times New Roman"/>
      <family val="1"/>
      <charset val="204"/>
    </font>
    <font>
      <sz val="9"/>
      <name val="Times New Roman"/>
      <family val="1"/>
      <charset val="204"/>
    </font>
    <font>
      <sz val="8"/>
      <name val="Times New Roman"/>
      <family val="1"/>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1"/>
      <color indexed="52"/>
      <name val="Calibri"/>
      <family val="2"/>
      <charset val="204"/>
    </font>
    <font>
      <sz val="11"/>
      <color indexed="60"/>
      <name val="Calibri"/>
      <family val="2"/>
      <charset val="204"/>
    </font>
    <font>
      <sz val="10"/>
      <name val="Helv"/>
      <charset val="204"/>
    </font>
    <font>
      <sz val="10"/>
      <name val="Arial Cyr"/>
      <charset val="204"/>
    </font>
    <font>
      <b/>
      <sz val="12"/>
      <name val="Times New Roman"/>
      <family val="1"/>
      <charset val="204"/>
    </font>
    <font>
      <sz val="10"/>
      <color theme="1"/>
      <name val="Calibri"/>
      <family val="2"/>
      <charset val="204"/>
      <scheme val="minor"/>
    </font>
    <font>
      <sz val="12"/>
      <color theme="1"/>
      <name val="Times New Roman"/>
      <family val="1"/>
      <charset val="204"/>
    </font>
    <font>
      <b/>
      <u/>
      <sz val="10"/>
      <name val="Calibri"/>
      <family val="2"/>
      <charset val="204"/>
      <scheme val="minor"/>
    </font>
    <font>
      <i/>
      <sz val="10"/>
      <name val="Calibri"/>
      <family val="2"/>
      <charset val="204"/>
      <scheme val="minor"/>
    </font>
    <font>
      <sz val="11"/>
      <color theme="1"/>
      <name val="Calibri"/>
      <family val="2"/>
      <charset val="1"/>
      <scheme val="minor"/>
    </font>
    <font>
      <sz val="11"/>
      <color theme="0"/>
      <name val="Calibri"/>
      <family val="2"/>
      <charset val="1"/>
      <scheme val="minor"/>
    </font>
    <font>
      <sz val="10"/>
      <color theme="0"/>
      <name val="Calibri"/>
      <family val="2"/>
      <charset val="204"/>
      <scheme val="minor"/>
    </font>
    <font>
      <sz val="10"/>
      <color rgb="FFFF0000"/>
      <name val="Times New Roman"/>
      <family val="1"/>
      <charset val="204"/>
    </font>
  </fonts>
  <fills count="54">
    <fill>
      <patternFill patternType="none"/>
    </fill>
    <fill>
      <patternFill patternType="gray125"/>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43"/>
        <bgColor indexed="26"/>
      </patternFill>
    </fill>
    <fill>
      <patternFill patternType="solid">
        <fgColor indexed="43"/>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26"/>
      </patternFill>
    </fill>
    <fill>
      <patternFill patternType="solid">
        <fgColor indexed="26"/>
        <bgColor indexed="9"/>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796">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7" fillId="0" borderId="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8" fillId="28" borderId="1" applyNumberFormat="0" applyAlignment="0" applyProtection="0"/>
    <xf numFmtId="0" fontId="8" fillId="29" borderId="1" applyNumberFormat="0" applyAlignment="0" applyProtection="0"/>
    <xf numFmtId="0" fontId="31" fillId="30" borderId="2" applyNumberFormat="0" applyAlignment="0" applyProtection="0"/>
    <xf numFmtId="0" fontId="35" fillId="30" borderId="1" applyNumberFormat="0" applyAlignment="0" applyProtection="0"/>
    <xf numFmtId="0" fontId="9" fillId="10" borderId="0" applyNumberFormat="0" applyBorder="0" applyAlignment="0" applyProtection="0"/>
    <xf numFmtId="0" fontId="9" fillId="1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38" fillId="0" borderId="0"/>
    <xf numFmtId="0" fontId="11" fillId="0" borderId="0"/>
    <xf numFmtId="0" fontId="7" fillId="0" borderId="0"/>
    <xf numFmtId="0" fontId="38" fillId="0" borderId="0"/>
    <xf numFmtId="0" fontId="7" fillId="0" borderId="0"/>
    <xf numFmtId="0" fontId="38" fillId="0" borderId="0"/>
    <xf numFmtId="0" fontId="11" fillId="0" borderId="0"/>
    <xf numFmtId="0" fontId="11" fillId="0" borderId="0"/>
    <xf numFmtId="0" fontId="11" fillId="0" borderId="0"/>
    <xf numFmtId="0" fontId="11" fillId="0" borderId="0"/>
    <xf numFmtId="0" fontId="11" fillId="0" borderId="0"/>
    <xf numFmtId="0" fontId="10" fillId="0" borderId="3" applyNumberFormat="0" applyFill="0" applyAlignment="0" applyProtection="0"/>
    <xf numFmtId="0" fontId="33" fillId="0" borderId="4" applyNumberFormat="0" applyFill="0" applyAlignment="0" applyProtection="0"/>
    <xf numFmtId="0" fontId="12" fillId="31" borderId="5" applyNumberFormat="0" applyAlignment="0" applyProtection="0"/>
    <xf numFmtId="0" fontId="12" fillId="32" borderId="5" applyNumberFormat="0" applyAlignment="0" applyProtection="0"/>
    <xf numFmtId="0" fontId="13" fillId="0" borderId="0" applyNumberFormat="0" applyFill="0" applyBorder="0" applyAlignment="0" applyProtection="0"/>
    <xf numFmtId="0" fontId="36" fillId="29" borderId="0" applyNumberFormat="0" applyBorder="0" applyAlignment="0" applyProtection="0"/>
    <xf numFmtId="0" fontId="7" fillId="0" borderId="0"/>
    <xf numFmtId="0" fontId="38" fillId="0" borderId="0"/>
    <xf numFmtId="0" fontId="40" fillId="0" borderId="0"/>
    <xf numFmtId="0" fontId="19" fillId="0" borderId="0"/>
    <xf numFmtId="0" fontId="19" fillId="0" borderId="0"/>
    <xf numFmtId="0" fontId="19" fillId="0" borderId="0"/>
    <xf numFmtId="0" fontId="14" fillId="0" borderId="0"/>
    <xf numFmtId="0" fontId="14" fillId="0" borderId="0"/>
    <xf numFmtId="0" fontId="30" fillId="5" borderId="0" applyNumberFormat="0" applyBorder="0" applyAlignment="0" applyProtection="0"/>
    <xf numFmtId="0" fontId="32" fillId="0" borderId="0" applyNumberFormat="0" applyFill="0" applyBorder="0" applyAlignment="0" applyProtection="0"/>
    <xf numFmtId="0" fontId="19" fillId="34" borderId="6" applyNumberFormat="0" applyAlignment="0" applyProtection="0"/>
    <xf numFmtId="0" fontId="6" fillId="33" borderId="6" applyNumberFormat="0" applyFont="0" applyAlignment="0" applyProtection="0"/>
    <xf numFmtId="0" fontId="6" fillId="33" borderId="6" applyNumberFormat="0" applyFont="0" applyAlignment="0" applyProtection="0"/>
    <xf numFmtId="0" fontId="14" fillId="0" borderId="0"/>
    <xf numFmtId="0" fontId="37" fillId="0" borderId="0"/>
    <xf numFmtId="0" fontId="10" fillId="0" borderId="0" applyNumberFormat="0" applyFill="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5"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5" fillId="44"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5"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5" fillId="50" borderId="0" applyNumberFormat="0" applyBorder="0" applyAlignment="0" applyProtection="0"/>
    <xf numFmtId="0" fontId="44" fillId="51" borderId="0" applyNumberFormat="0" applyBorder="0" applyAlignment="0" applyProtection="0"/>
    <xf numFmtId="0" fontId="44" fillId="52" borderId="0" applyNumberFormat="0" applyBorder="0" applyAlignment="0" applyProtection="0"/>
    <xf numFmtId="0" fontId="45" fillId="53" borderId="0" applyNumberFormat="0" applyBorder="0" applyAlignment="0" applyProtection="0"/>
    <xf numFmtId="0" fontId="5" fillId="0" borderId="0"/>
    <xf numFmtId="0" fontId="4" fillId="0" borderId="0"/>
    <xf numFmtId="0" fontId="3" fillId="0" borderId="0"/>
    <xf numFmtId="0" fontId="38"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 fillId="0" borderId="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0" borderId="0"/>
    <xf numFmtId="0" fontId="1" fillId="0" borderId="0"/>
    <xf numFmtId="0" fontId="1" fillId="0" borderId="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0" borderId="0"/>
  </cellStyleXfs>
  <cellXfs count="178">
    <xf numFmtId="0" fontId="0" fillId="0" borderId="0" xfId="0"/>
    <xf numFmtId="0" fontId="17" fillId="0" borderId="0" xfId="85" applyNumberFormat="1" applyFont="1" applyFill="1" applyBorder="1" applyAlignment="1" applyProtection="1">
      <alignment horizontal="center" vertical="top" wrapText="1"/>
    </xf>
    <xf numFmtId="0" fontId="15" fillId="0" borderId="0" xfId="83" applyFont="1" applyFill="1" applyAlignment="1" applyProtection="1">
      <alignment vertical="center"/>
      <protection locked="0"/>
    </xf>
    <xf numFmtId="0" fontId="19" fillId="0" borderId="0" xfId="85" applyNumberFormat="1" applyFont="1" applyFill="1" applyAlignment="1" applyProtection="1"/>
    <xf numFmtId="0" fontId="19" fillId="0" borderId="0" xfId="83" applyFont="1" applyFill="1" applyAlignment="1" applyProtection="1">
      <alignment vertical="center"/>
      <protection locked="0"/>
    </xf>
    <xf numFmtId="0" fontId="19" fillId="0" borderId="0" xfId="83" applyFont="1" applyFill="1" applyAlignment="1" applyProtection="1">
      <alignment horizontal="right" vertical="center"/>
    </xf>
    <xf numFmtId="0" fontId="19" fillId="0" borderId="0" xfId="83" applyFont="1" applyFill="1" applyAlignment="1" applyProtection="1">
      <alignment vertical="center" wrapText="1"/>
    </xf>
    <xf numFmtId="0" fontId="18" fillId="0" borderId="0" xfId="0" applyNumberFormat="1" applyFont="1" applyFill="1" applyBorder="1" applyAlignment="1" applyProtection="1">
      <alignment horizontal="right" vertical="center"/>
    </xf>
    <xf numFmtId="0" fontId="19" fillId="0" borderId="7" xfId="85" applyNumberFormat="1" applyFont="1" applyFill="1" applyBorder="1" applyAlignment="1" applyProtection="1">
      <alignment horizontal="center" vertical="center" wrapText="1"/>
    </xf>
    <xf numFmtId="4" fontId="20" fillId="0" borderId="0" xfId="83" applyNumberFormat="1" applyFont="1" applyFill="1" applyAlignment="1" applyProtection="1">
      <alignment vertical="center"/>
      <protection locked="0"/>
    </xf>
    <xf numFmtId="0" fontId="20" fillId="0" borderId="0" xfId="83" applyFont="1" applyFill="1" applyAlignment="1" applyProtection="1">
      <alignment vertical="center"/>
      <protection locked="0"/>
    </xf>
    <xf numFmtId="0" fontId="21" fillId="0" borderId="0" xfId="83" applyFont="1" applyFill="1" applyBorder="1" applyAlignment="1" applyProtection="1">
      <alignment horizontal="left" vertical="center" wrapText="1"/>
    </xf>
    <xf numFmtId="0" fontId="22" fillId="0" borderId="0" xfId="83" applyFont="1" applyFill="1" applyAlignment="1" applyProtection="1">
      <alignment horizontal="right" vertical="center"/>
    </xf>
    <xf numFmtId="0" fontId="22" fillId="0" borderId="0" xfId="83" applyFont="1" applyFill="1" applyAlignment="1" applyProtection="1">
      <alignment vertical="center" wrapText="1"/>
    </xf>
    <xf numFmtId="0" fontId="22" fillId="0" borderId="0" xfId="83" applyFont="1" applyFill="1" applyAlignment="1" applyProtection="1">
      <alignment vertical="center"/>
      <protection locked="0"/>
    </xf>
    <xf numFmtId="0" fontId="22" fillId="0" borderId="0" xfId="0" applyFont="1" applyFill="1"/>
    <xf numFmtId="164" fontId="22" fillId="0" borderId="0" xfId="83" applyNumberFormat="1" applyFont="1" applyFill="1" applyAlignment="1" applyProtection="1">
      <alignment vertical="center"/>
      <protection locked="0"/>
    </xf>
    <xf numFmtId="4" fontId="22" fillId="0" borderId="0" xfId="83" applyNumberFormat="1" applyFont="1" applyFill="1" applyAlignment="1" applyProtection="1">
      <alignment vertical="center"/>
      <protection locked="0"/>
    </xf>
    <xf numFmtId="3" fontId="22" fillId="0" borderId="0" xfId="83" applyNumberFormat="1" applyFont="1" applyFill="1" applyAlignment="1" applyProtection="1">
      <alignment vertical="center"/>
      <protection locked="0"/>
    </xf>
    <xf numFmtId="0" fontId="25" fillId="0" borderId="0" xfId="84" applyFont="1" applyFill="1" applyAlignment="1"/>
    <xf numFmtId="0" fontId="26" fillId="0" borderId="0" xfId="0" applyNumberFormat="1" applyFont="1" applyFill="1" applyAlignment="1" applyProtection="1"/>
    <xf numFmtId="0" fontId="26" fillId="0" borderId="0" xfId="0" applyFont="1" applyFill="1"/>
    <xf numFmtId="0" fontId="18" fillId="0" borderId="7" xfId="83" applyFont="1" applyFill="1" applyBorder="1" applyAlignment="1" applyProtection="1">
      <alignment horizontal="center" vertical="center" wrapText="1"/>
    </xf>
    <xf numFmtId="4" fontId="18" fillId="0" borderId="7" xfId="85" applyNumberFormat="1" applyFont="1" applyFill="1" applyBorder="1" applyAlignment="1">
      <alignment horizontal="right" vertical="center" wrapText="1"/>
    </xf>
    <xf numFmtId="4" fontId="18" fillId="0" borderId="7" xfId="83" applyNumberFormat="1" applyFont="1" applyFill="1" applyBorder="1" applyAlignment="1">
      <alignment horizontal="right" vertical="center"/>
    </xf>
    <xf numFmtId="0" fontId="18" fillId="0" borderId="8" xfId="83" applyFont="1" applyFill="1" applyBorder="1" applyAlignment="1" applyProtection="1">
      <alignment horizontal="center" vertical="center" wrapText="1"/>
    </xf>
    <xf numFmtId="0" fontId="18" fillId="0" borderId="9" xfId="83" applyFont="1" applyFill="1" applyBorder="1" applyAlignment="1" applyProtection="1">
      <alignment horizontal="center" vertical="center" wrapText="1"/>
      <protection locked="0"/>
    </xf>
    <xf numFmtId="2" fontId="19" fillId="0" borderId="0" xfId="83" applyNumberFormat="1" applyFont="1" applyFill="1" applyAlignment="1" applyProtection="1">
      <alignment vertical="center"/>
      <protection locked="0"/>
    </xf>
    <xf numFmtId="0" fontId="18" fillId="0" borderId="7" xfId="83" applyFont="1" applyFill="1" applyBorder="1" applyAlignment="1" applyProtection="1">
      <alignment horizontal="center" vertical="center" wrapText="1"/>
      <protection locked="0"/>
    </xf>
    <xf numFmtId="2" fontId="18" fillId="0" borderId="7" xfId="83" applyNumberFormat="1" applyFont="1" applyFill="1" applyBorder="1" applyAlignment="1" applyProtection="1">
      <alignment vertical="center"/>
      <protection locked="0"/>
    </xf>
    <xf numFmtId="2" fontId="18" fillId="0" borderId="7" xfId="0" quotePrefix="1" applyNumberFormat="1" applyFont="1" applyFill="1" applyBorder="1" applyAlignment="1">
      <alignment horizontal="center" vertical="center" wrapText="1"/>
    </xf>
    <xf numFmtId="0" fontId="18" fillId="0" borderId="7" xfId="0" quotePrefix="1" applyFont="1" applyBorder="1" applyAlignment="1">
      <alignment horizontal="center" vertical="center" wrapText="1"/>
    </xf>
    <xf numFmtId="0" fontId="18" fillId="0" borderId="7" xfId="0" applyFont="1" applyFill="1" applyBorder="1" applyAlignment="1">
      <alignment horizontal="center" vertical="center" wrapText="1"/>
    </xf>
    <xf numFmtId="2" fontId="18" fillId="0" borderId="7" xfId="0" applyNumberFormat="1" applyFont="1" applyFill="1" applyBorder="1" applyAlignment="1">
      <alignment horizontal="center" vertical="center" wrapText="1"/>
    </xf>
    <xf numFmtId="0" fontId="15" fillId="0" borderId="9" xfId="83" applyFont="1" applyFill="1" applyBorder="1" applyAlignment="1" applyProtection="1">
      <alignment horizontal="center" vertical="center" wrapText="1"/>
      <protection locked="0"/>
    </xf>
    <xf numFmtId="0" fontId="27" fillId="0" borderId="7" xfId="0" quotePrefix="1" applyFont="1" applyBorder="1" applyAlignment="1">
      <alignment horizontal="center" vertical="center" wrapText="1"/>
    </xf>
    <xf numFmtId="0" fontId="27" fillId="0" borderId="7" xfId="0" applyFont="1" applyFill="1" applyBorder="1" applyAlignment="1">
      <alignment horizontal="center" vertical="center" wrapText="1"/>
    </xf>
    <xf numFmtId="2" fontId="27" fillId="0" borderId="7" xfId="0" applyNumberFormat="1" applyFont="1" applyFill="1" applyBorder="1" applyAlignment="1">
      <alignment horizontal="center" vertical="center" wrapText="1"/>
    </xf>
    <xf numFmtId="2" fontId="27" fillId="0" borderId="7" xfId="0" quotePrefix="1" applyNumberFormat="1" applyFont="1" applyFill="1" applyBorder="1" applyAlignment="1">
      <alignment horizontal="center" vertical="center" wrapText="1"/>
    </xf>
    <xf numFmtId="4" fontId="27" fillId="0" borderId="7" xfId="83" applyNumberFormat="1" applyFont="1" applyFill="1" applyBorder="1" applyAlignment="1">
      <alignment horizontal="right" vertical="center"/>
    </xf>
    <xf numFmtId="0" fontId="18" fillId="0" borderId="0" xfId="0" applyNumberFormat="1" applyFont="1" applyFill="1" applyAlignment="1" applyProtection="1">
      <alignment vertical="center" wrapText="1"/>
    </xf>
    <xf numFmtId="0" fontId="19" fillId="0" borderId="7" xfId="85" applyFont="1" applyFill="1" applyBorder="1" applyAlignment="1">
      <alignment horizontal="center" vertical="center" wrapText="1"/>
    </xf>
    <xf numFmtId="4" fontId="19" fillId="0" borderId="0" xfId="83" applyNumberFormat="1" applyFont="1" applyFill="1" applyAlignment="1" applyProtection="1">
      <alignment vertical="center"/>
      <protection locked="0"/>
    </xf>
    <xf numFmtId="49" fontId="18" fillId="0" borderId="7" xfId="85" applyNumberFormat="1" applyFont="1" applyFill="1" applyBorder="1" applyAlignment="1">
      <alignment vertical="center" wrapText="1"/>
    </xf>
    <xf numFmtId="4" fontId="18" fillId="0" borderId="7" xfId="85" applyNumberFormat="1" applyFont="1" applyFill="1" applyBorder="1" applyAlignment="1">
      <alignment vertical="center" wrapText="1"/>
    </xf>
    <xf numFmtId="49" fontId="18" fillId="0" borderId="7" xfId="83" applyNumberFormat="1" applyFont="1" applyFill="1" applyBorder="1" applyAlignment="1" applyProtection="1">
      <alignment horizontal="center" vertical="center" wrapText="1"/>
    </xf>
    <xf numFmtId="0" fontId="18" fillId="0" borderId="7" xfId="83" applyFont="1" applyFill="1" applyBorder="1" applyAlignment="1">
      <alignment horizontal="center" vertical="center" wrapText="1"/>
    </xf>
    <xf numFmtId="2" fontId="18" fillId="0" borderId="7" xfId="83" applyNumberFormat="1" applyFont="1" applyFill="1" applyBorder="1" applyAlignment="1" applyProtection="1">
      <alignment horizontal="center" vertical="center" wrapText="1"/>
    </xf>
    <xf numFmtId="0" fontId="18" fillId="0" borderId="7" xfId="0" quotePrefix="1" applyFont="1" applyFill="1" applyBorder="1" applyAlignment="1">
      <alignment horizontal="center" vertical="center" wrapText="1"/>
    </xf>
    <xf numFmtId="2" fontId="18" fillId="0" borderId="7" xfId="0" quotePrefix="1" applyNumberFormat="1" applyFont="1" applyFill="1" applyBorder="1" applyAlignment="1">
      <alignment vertical="center" wrapText="1"/>
    </xf>
    <xf numFmtId="49" fontId="18" fillId="0" borderId="7" xfId="83" applyNumberFormat="1" applyFont="1" applyFill="1" applyBorder="1" applyAlignment="1" applyProtection="1">
      <alignment horizontal="left" vertical="center" wrapText="1"/>
    </xf>
    <xf numFmtId="49" fontId="27" fillId="0" borderId="7" xfId="83" applyNumberFormat="1" applyFont="1" applyFill="1" applyBorder="1" applyAlignment="1" applyProtection="1">
      <alignment horizontal="center" vertical="center" wrapText="1"/>
    </xf>
    <xf numFmtId="2" fontId="27" fillId="0" borderId="7" xfId="83" applyNumberFormat="1" applyFont="1" applyFill="1" applyBorder="1" applyAlignment="1" applyProtection="1">
      <alignment horizontal="center" vertical="center" wrapText="1"/>
    </xf>
    <xf numFmtId="2" fontId="27" fillId="0" borderId="7" xfId="83" applyNumberFormat="1" applyFont="1" applyFill="1" applyBorder="1" applyAlignment="1">
      <alignment horizontal="center" vertical="center" wrapText="1"/>
    </xf>
    <xf numFmtId="4" fontId="27" fillId="0" borderId="7" xfId="85" applyNumberFormat="1" applyFont="1" applyFill="1" applyBorder="1" applyAlignment="1">
      <alignment horizontal="right" vertical="center" wrapText="1"/>
    </xf>
    <xf numFmtId="2" fontId="18" fillId="0" borderId="7" xfId="83" applyNumberFormat="1" applyFont="1" applyFill="1" applyBorder="1" applyAlignment="1">
      <alignment horizontal="center" vertical="center" wrapText="1"/>
    </xf>
    <xf numFmtId="0" fontId="27" fillId="0" borderId="7" xfId="80" quotePrefix="1" applyFont="1" applyBorder="1" applyAlignment="1">
      <alignment horizontal="center" vertical="center" wrapText="1"/>
    </xf>
    <xf numFmtId="0" fontId="27" fillId="0" borderId="7" xfId="80" applyFont="1" applyFill="1" applyBorder="1" applyAlignment="1">
      <alignment horizontal="center" vertical="center" wrapText="1"/>
    </xf>
    <xf numFmtId="2" fontId="27" fillId="0" borderId="7" xfId="80" applyNumberFormat="1" applyFont="1" applyFill="1" applyBorder="1" applyAlignment="1">
      <alignment horizontal="center" vertical="center" wrapText="1"/>
    </xf>
    <xf numFmtId="2" fontId="27" fillId="0" borderId="7" xfId="80" quotePrefix="1" applyNumberFormat="1" applyFont="1" applyFill="1" applyBorder="1" applyAlignment="1">
      <alignment vertical="center" wrapText="1"/>
    </xf>
    <xf numFmtId="0" fontId="18" fillId="0" borderId="7" xfId="80" quotePrefix="1" applyFont="1" applyBorder="1" applyAlignment="1">
      <alignment horizontal="center" vertical="center" wrapText="1"/>
    </xf>
    <xf numFmtId="0" fontId="18" fillId="0" borderId="7" xfId="80" applyFont="1" applyFill="1" applyBorder="1" applyAlignment="1">
      <alignment horizontal="center" vertical="center" wrapText="1"/>
    </xf>
    <xf numFmtId="2" fontId="18" fillId="0" borderId="7" xfId="80" applyNumberFormat="1" applyFont="1" applyFill="1" applyBorder="1" applyAlignment="1">
      <alignment horizontal="center" vertical="center" wrapText="1"/>
    </xf>
    <xf numFmtId="2" fontId="18" fillId="0" borderId="7" xfId="80" quotePrefix="1" applyNumberFormat="1" applyFont="1" applyFill="1" applyBorder="1" applyAlignment="1">
      <alignment vertical="center" wrapText="1"/>
    </xf>
    <xf numFmtId="2" fontId="18" fillId="0" borderId="7" xfId="0" quotePrefix="1" applyNumberFormat="1" applyFont="1" applyBorder="1" applyAlignment="1">
      <alignment vertical="center" wrapText="1"/>
    </xf>
    <xf numFmtId="0" fontId="18" fillId="0" borderId="0" xfId="0" applyNumberFormat="1" applyFont="1" applyFill="1" applyAlignment="1" applyProtection="1">
      <alignment horizontal="left" vertical="center" wrapText="1"/>
    </xf>
    <xf numFmtId="0" fontId="18" fillId="0" borderId="0" xfId="0" applyNumberFormat="1" applyFont="1" applyFill="1" applyAlignment="1" applyProtection="1">
      <alignment horizontal="left" vertical="center"/>
    </xf>
    <xf numFmtId="0" fontId="18" fillId="0" borderId="0" xfId="0" applyFont="1" applyAlignment="1">
      <alignment vertical="center"/>
    </xf>
    <xf numFmtId="2" fontId="18" fillId="0" borderId="7" xfId="0" applyNumberFormat="1" applyFont="1" applyBorder="1" applyAlignment="1">
      <alignment horizontal="center" vertical="center" wrapText="1"/>
    </xf>
    <xf numFmtId="2" fontId="18" fillId="0" borderId="7" xfId="0" applyNumberFormat="1" applyFont="1" applyBorder="1" applyAlignment="1">
      <alignment vertical="center" wrapText="1"/>
    </xf>
    <xf numFmtId="0" fontId="18" fillId="0" borderId="7" xfId="83" applyFont="1" applyFill="1" applyBorder="1" applyAlignment="1" applyProtection="1">
      <alignment vertical="center" wrapText="1"/>
      <protection locked="0"/>
    </xf>
    <xf numFmtId="4" fontId="29" fillId="0" borderId="0" xfId="83" applyNumberFormat="1" applyFont="1" applyFill="1" applyAlignment="1" applyProtection="1">
      <alignment vertical="center"/>
      <protection locked="0"/>
    </xf>
    <xf numFmtId="2" fontId="29" fillId="0" borderId="0" xfId="83" applyNumberFormat="1" applyFont="1" applyFill="1" applyAlignment="1" applyProtection="1">
      <alignment vertical="center"/>
      <protection locked="0"/>
    </xf>
    <xf numFmtId="4" fontId="18" fillId="0" borderId="7" xfId="80" quotePrefix="1" applyNumberFormat="1" applyFont="1" applyBorder="1" applyAlignment="1">
      <alignment horizontal="center" vertical="center" wrapText="1"/>
    </xf>
    <xf numFmtId="4" fontId="18" fillId="0" borderId="7" xfId="80" quotePrefix="1" applyNumberFormat="1" applyFont="1" applyBorder="1" applyAlignment="1">
      <alignment vertical="center" wrapText="1"/>
    </xf>
    <xf numFmtId="0" fontId="0" fillId="0" borderId="0" xfId="83" applyFont="1" applyFill="1" applyAlignment="1" applyProtection="1">
      <alignment vertical="center"/>
      <protection locked="0"/>
    </xf>
    <xf numFmtId="0" fontId="18" fillId="35" borderId="7" xfId="83" applyFont="1" applyFill="1" applyBorder="1" applyAlignment="1" applyProtection="1">
      <alignment horizontal="center" vertical="center" wrapText="1"/>
    </xf>
    <xf numFmtId="165" fontId="22" fillId="0" borderId="0" xfId="83" applyNumberFormat="1" applyFont="1" applyFill="1" applyAlignment="1" applyProtection="1">
      <alignment vertical="center"/>
      <protection locked="0"/>
    </xf>
    <xf numFmtId="49" fontId="18" fillId="0" borderId="7" xfId="80" applyNumberFormat="1" applyFont="1" applyBorder="1" applyAlignment="1">
      <alignment horizontal="center" vertical="center" wrapText="1"/>
    </xf>
    <xf numFmtId="0" fontId="18" fillId="0" borderId="7" xfId="0" applyFont="1" applyBorder="1" applyAlignment="1">
      <alignment horizontal="center" vertical="center" wrapText="1"/>
    </xf>
    <xf numFmtId="0" fontId="17" fillId="0" borderId="7" xfId="83" applyFont="1" applyFill="1" applyBorder="1" applyAlignment="1" applyProtection="1">
      <alignment horizontal="right" vertical="center"/>
    </xf>
    <xf numFmtId="4" fontId="18" fillId="0" borderId="9" xfId="0" applyNumberFormat="1" applyFont="1" applyBorder="1" applyAlignment="1">
      <alignment vertical="center" wrapText="1"/>
    </xf>
    <xf numFmtId="4" fontId="39" fillId="0" borderId="7" xfId="83" applyNumberFormat="1" applyFont="1" applyFill="1" applyBorder="1" applyAlignment="1" applyProtection="1">
      <alignment horizontal="right" vertical="center"/>
    </xf>
    <xf numFmtId="0" fontId="18" fillId="0" borderId="7" xfId="80" applyFont="1" applyBorder="1" applyAlignment="1">
      <alignment horizontal="center" vertical="center" wrapText="1"/>
    </xf>
    <xf numFmtId="0" fontId="18" fillId="0" borderId="7" xfId="80" quotePrefix="1" applyFont="1" applyBorder="1" applyAlignment="1">
      <alignment vertical="center" wrapText="1"/>
    </xf>
    <xf numFmtId="2" fontId="18" fillId="0" borderId="7" xfId="80" quotePrefix="1" applyNumberFormat="1" applyFont="1" applyBorder="1" applyAlignment="1">
      <alignment vertical="center" wrapText="1"/>
    </xf>
    <xf numFmtId="0" fontId="18" fillId="0" borderId="8" xfId="83" applyFont="1" applyFill="1" applyBorder="1" applyAlignment="1" applyProtection="1">
      <alignment horizontal="center" vertical="center" wrapText="1"/>
      <protection locked="0"/>
    </xf>
    <xf numFmtId="4" fontId="18" fillId="0" borderId="7" xfId="83" applyNumberFormat="1" applyFont="1" applyFill="1" applyBorder="1" applyAlignment="1" applyProtection="1">
      <alignment horizontal="center" vertical="center" wrapText="1"/>
    </xf>
    <xf numFmtId="4" fontId="18" fillId="0" borderId="7" xfId="83" applyNumberFormat="1" applyFont="1" applyFill="1" applyBorder="1" applyAlignment="1">
      <alignment horizontal="center" vertical="center" wrapText="1"/>
    </xf>
    <xf numFmtId="0" fontId="19" fillId="0" borderId="7" xfId="83" applyFont="1" applyFill="1" applyBorder="1" applyAlignment="1" applyProtection="1">
      <alignment vertical="center"/>
      <protection locked="0"/>
    </xf>
    <xf numFmtId="4" fontId="18" fillId="0" borderId="7" xfId="83" applyNumberFormat="1" applyFont="1" applyFill="1" applyBorder="1" applyAlignment="1" applyProtection="1">
      <alignment horizontal="left" vertical="center" wrapText="1"/>
    </xf>
    <xf numFmtId="0" fontId="18" fillId="0" borderId="7" xfId="80" quotePrefix="1" applyFont="1" applyFill="1" applyBorder="1" applyAlignment="1">
      <alignment horizontal="center" vertical="center" wrapText="1"/>
    </xf>
    <xf numFmtId="4" fontId="18" fillId="0" borderId="7" xfId="83" applyNumberFormat="1" applyFont="1" applyFill="1" applyBorder="1" applyAlignment="1" applyProtection="1">
      <alignment vertical="center"/>
      <protection locked="0"/>
    </xf>
    <xf numFmtId="0" fontId="18" fillId="0" borderId="9" xfId="0" applyFont="1" applyBorder="1" applyAlignment="1">
      <alignment horizontal="center" vertical="center" wrapText="1"/>
    </xf>
    <xf numFmtId="0" fontId="18" fillId="0" borderId="9" xfId="83" applyFont="1" applyFill="1" applyBorder="1" applyAlignment="1" applyProtection="1">
      <alignment vertical="center" wrapText="1"/>
      <protection locked="0"/>
    </xf>
    <xf numFmtId="0" fontId="18" fillId="35" borderId="8" xfId="83" applyFont="1" applyFill="1" applyBorder="1" applyAlignment="1" applyProtection="1">
      <alignment horizontal="center" vertical="center" wrapText="1"/>
    </xf>
    <xf numFmtId="49" fontId="18" fillId="0" borderId="8" xfId="85" applyNumberFormat="1" applyFont="1" applyFill="1" applyBorder="1" applyAlignment="1">
      <alignment vertical="center" wrapText="1"/>
    </xf>
    <xf numFmtId="4" fontId="18" fillId="0" borderId="9" xfId="85" applyNumberFormat="1" applyFont="1" applyFill="1" applyBorder="1" applyAlignment="1">
      <alignment vertical="center" wrapText="1"/>
    </xf>
    <xf numFmtId="0" fontId="18" fillId="0" borderId="9" xfId="83" applyFont="1" applyFill="1" applyBorder="1" applyAlignment="1" applyProtection="1">
      <alignment vertical="center" wrapText="1"/>
      <protection locked="0"/>
    </xf>
    <xf numFmtId="0" fontId="41" fillId="0" borderId="7" xfId="112" quotePrefix="1" applyFont="1" applyBorder="1" applyAlignment="1">
      <alignment horizontal="center" vertical="center" wrapText="1"/>
    </xf>
    <xf numFmtId="4" fontId="41" fillId="0" borderId="7" xfId="112" quotePrefix="1" applyNumberFormat="1" applyFont="1" applyBorder="1" applyAlignment="1">
      <alignment horizontal="center" vertical="center" wrapText="1"/>
    </xf>
    <xf numFmtId="4" fontId="41" fillId="0" borderId="7" xfId="112" quotePrefix="1" applyNumberFormat="1" applyFont="1" applyBorder="1" applyAlignment="1">
      <alignment vertical="center" wrapText="1"/>
    </xf>
    <xf numFmtId="0" fontId="18" fillId="0" borderId="13" xfId="83" applyFont="1" applyFill="1" applyBorder="1" applyAlignment="1" applyProtection="1">
      <alignment horizontal="center" vertical="center" wrapText="1"/>
      <protection locked="0"/>
    </xf>
    <xf numFmtId="0" fontId="18" fillId="0" borderId="9" xfId="0" applyFont="1" applyFill="1" applyBorder="1" applyAlignment="1">
      <alignment horizontal="center" vertical="center" wrapText="1"/>
    </xf>
    <xf numFmtId="0" fontId="0" fillId="0" borderId="0" xfId="0" applyAlignment="1"/>
    <xf numFmtId="0" fontId="41" fillId="0" borderId="7" xfId="113" quotePrefix="1" applyFont="1" applyBorder="1" applyAlignment="1">
      <alignment horizontal="center" vertical="center" wrapText="1"/>
    </xf>
    <xf numFmtId="4" fontId="41" fillId="0" borderId="7" xfId="113" quotePrefix="1" applyNumberFormat="1" applyFont="1" applyBorder="1" applyAlignment="1">
      <alignment horizontal="center" vertical="center" wrapText="1"/>
    </xf>
    <xf numFmtId="4" fontId="41" fillId="0" borderId="7" xfId="113" quotePrefix="1" applyNumberFormat="1" applyFont="1" applyBorder="1" applyAlignment="1">
      <alignment vertical="center" wrapText="1"/>
    </xf>
    <xf numFmtId="0" fontId="18" fillId="0" borderId="8" xfId="0" applyFont="1" applyBorder="1" applyAlignment="1">
      <alignment horizontal="center" vertical="center" wrapText="1"/>
    </xf>
    <xf numFmtId="0" fontId="18" fillId="0" borderId="13" xfId="83" applyFont="1" applyFill="1" applyBorder="1" applyAlignment="1" applyProtection="1">
      <alignment vertical="center" wrapText="1"/>
      <protection locked="0"/>
    </xf>
    <xf numFmtId="4" fontId="18" fillId="0" borderId="9" xfId="85" applyNumberFormat="1" applyFont="1" applyFill="1" applyBorder="1" applyAlignment="1">
      <alignment vertical="center" wrapText="1"/>
    </xf>
    <xf numFmtId="4" fontId="41" fillId="0" borderId="7" xfId="116" quotePrefix="1" applyNumberFormat="1" applyFont="1" applyBorder="1" applyAlignment="1">
      <alignment vertical="center" wrapText="1"/>
    </xf>
    <xf numFmtId="4" fontId="41" fillId="0" borderId="7" xfId="116" quotePrefix="1" applyNumberFormat="1" applyFont="1" applyBorder="1" applyAlignment="1">
      <alignment horizontal="center" vertical="center" wrapText="1"/>
    </xf>
    <xf numFmtId="0" fontId="41" fillId="0" borderId="7" xfId="116" quotePrefix="1" applyFont="1" applyBorder="1" applyAlignment="1">
      <alignment horizontal="center" vertical="center" wrapText="1"/>
    </xf>
    <xf numFmtId="4" fontId="41" fillId="0" borderId="7" xfId="406" quotePrefix="1" applyNumberFormat="1" applyFont="1" applyBorder="1" applyAlignment="1">
      <alignment vertical="center" wrapText="1"/>
    </xf>
    <xf numFmtId="4" fontId="41" fillId="0" borderId="7" xfId="406" quotePrefix="1" applyNumberFormat="1" applyFont="1" applyBorder="1" applyAlignment="1">
      <alignment horizontal="center" vertical="center" wrapText="1"/>
    </xf>
    <xf numFmtId="0" fontId="41" fillId="0" borderId="7" xfId="406" quotePrefix="1" applyFont="1" applyBorder="1" applyAlignment="1">
      <alignment horizontal="center" vertical="center" wrapText="1"/>
    </xf>
    <xf numFmtId="0" fontId="0" fillId="0" borderId="0" xfId="0" applyFont="1"/>
    <xf numFmtId="0" fontId="0" fillId="0" borderId="0" xfId="0" applyFont="1" applyAlignment="1">
      <alignment horizontal="left"/>
    </xf>
    <xf numFmtId="0" fontId="41" fillId="0" borderId="7" xfId="601" quotePrefix="1" applyFont="1" applyBorder="1" applyAlignment="1">
      <alignment horizontal="center" vertical="center" wrapText="1"/>
    </xf>
    <xf numFmtId="0" fontId="18" fillId="0" borderId="7" xfId="83" applyFont="1" applyFill="1" applyBorder="1" applyAlignment="1" applyProtection="1">
      <alignment vertical="center"/>
      <protection locked="0"/>
    </xf>
    <xf numFmtId="4" fontId="41" fillId="0" borderId="7" xfId="601" quotePrefix="1" applyNumberFormat="1" applyFont="1" applyBorder="1" applyAlignment="1">
      <alignment vertical="center" wrapText="1"/>
    </xf>
    <xf numFmtId="4" fontId="41" fillId="0" borderId="7" xfId="601" quotePrefix="1" applyNumberFormat="1" applyFont="1" applyBorder="1" applyAlignment="1">
      <alignment horizontal="center" vertical="center" wrapText="1"/>
    </xf>
    <xf numFmtId="4" fontId="18" fillId="0" borderId="7" xfId="601" applyNumberFormat="1" applyFont="1" applyBorder="1" applyAlignment="1">
      <alignment vertical="center" wrapText="1"/>
    </xf>
    <xf numFmtId="0" fontId="47" fillId="0" borderId="0" xfId="83" applyFont="1" applyFill="1" applyAlignment="1" applyProtection="1">
      <alignment vertical="center"/>
      <protection locked="0"/>
    </xf>
    <xf numFmtId="4" fontId="15" fillId="0" borderId="0" xfId="83" applyNumberFormat="1" applyFont="1" applyFill="1" applyAlignment="1" applyProtection="1">
      <alignment vertical="center"/>
      <protection locked="0"/>
    </xf>
    <xf numFmtId="0" fontId="15" fillId="0" borderId="0" xfId="0" applyFont="1" applyFill="1" applyAlignment="1" applyProtection="1">
      <alignment horizontal="left" vertical="center" wrapText="1"/>
    </xf>
    <xf numFmtId="0" fontId="15" fillId="0" borderId="0" xfId="115" applyFont="1"/>
    <xf numFmtId="0" fontId="0" fillId="0" borderId="0" xfId="0" applyAlignment="1">
      <alignment horizontal="right"/>
    </xf>
    <xf numFmtId="0" fontId="19" fillId="0" borderId="10" xfId="85" applyFont="1" applyFill="1" applyBorder="1" applyAlignment="1">
      <alignment horizontal="center" vertical="center" wrapText="1"/>
    </xf>
    <xf numFmtId="0" fontId="19" fillId="0" borderId="11" xfId="85" applyFont="1" applyFill="1" applyBorder="1" applyAlignment="1">
      <alignment horizontal="center" vertical="center" wrapText="1"/>
    </xf>
    <xf numFmtId="0" fontId="15" fillId="0" borderId="8" xfId="83" applyFont="1" applyFill="1" applyBorder="1" applyAlignment="1" applyProtection="1">
      <alignment horizontal="center" vertical="center" wrapText="1"/>
    </xf>
    <xf numFmtId="0" fontId="15" fillId="0" borderId="9" xfId="83" applyFont="1" applyFill="1" applyBorder="1" applyAlignment="1" applyProtection="1">
      <alignment horizontal="center" vertical="center" wrapText="1"/>
    </xf>
    <xf numFmtId="4" fontId="18" fillId="0" borderId="8" xfId="83" applyNumberFormat="1" applyFont="1" applyFill="1" applyBorder="1" applyAlignment="1">
      <alignment vertical="center" wrapText="1"/>
    </xf>
    <xf numFmtId="4" fontId="18" fillId="0" borderId="9" xfId="83" applyNumberFormat="1" applyFont="1" applyFill="1" applyBorder="1" applyAlignment="1">
      <alignment vertical="center" wrapText="1"/>
    </xf>
    <xf numFmtId="0" fontId="18" fillId="0" borderId="8"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8" xfId="83" applyFont="1" applyFill="1" applyBorder="1" applyAlignment="1" applyProtection="1">
      <alignment vertical="center" wrapText="1"/>
      <protection locked="0"/>
    </xf>
    <xf numFmtId="0" fontId="19" fillId="0" borderId="13" xfId="0" applyFont="1" applyBorder="1" applyAlignment="1">
      <alignment vertical="center" wrapText="1"/>
    </xf>
    <xf numFmtId="0" fontId="19" fillId="0" borderId="9" xfId="0" applyFont="1" applyBorder="1" applyAlignment="1">
      <alignment vertical="center" wrapText="1"/>
    </xf>
    <xf numFmtId="0" fontId="18" fillId="0" borderId="8" xfId="83" applyFont="1" applyFill="1" applyBorder="1" applyAlignment="1" applyProtection="1">
      <alignment horizontal="center" vertical="center" wrapText="1"/>
    </xf>
    <xf numFmtId="0" fontId="18" fillId="0" borderId="9" xfId="83" applyFont="1" applyFill="1" applyBorder="1" applyAlignment="1" applyProtection="1">
      <alignment horizontal="center" vertical="center" wrapText="1"/>
    </xf>
    <xf numFmtId="49" fontId="18" fillId="0" borderId="8" xfId="85" applyNumberFormat="1" applyFont="1" applyFill="1" applyBorder="1" applyAlignment="1">
      <alignment horizontal="center" vertical="center" wrapText="1"/>
    </xf>
    <xf numFmtId="0" fontId="0" fillId="0" borderId="9" xfId="0" applyBorder="1" applyAlignment="1">
      <alignment horizontal="center" vertical="center" wrapText="1"/>
    </xf>
    <xf numFmtId="0" fontId="18" fillId="35" borderId="8" xfId="83" applyFont="1" applyFill="1" applyBorder="1" applyAlignment="1" applyProtection="1">
      <alignment horizontal="center" vertical="center" wrapText="1"/>
    </xf>
    <xf numFmtId="0" fontId="18" fillId="35" borderId="13" xfId="83" applyFont="1" applyFill="1" applyBorder="1" applyAlignment="1" applyProtection="1">
      <alignment horizontal="center" vertical="center" wrapText="1"/>
    </xf>
    <xf numFmtId="49" fontId="18" fillId="0" borderId="8" xfId="85" applyNumberFormat="1" applyFont="1" applyFill="1" applyBorder="1" applyAlignment="1">
      <alignment vertical="center" wrapText="1"/>
    </xf>
    <xf numFmtId="49" fontId="18" fillId="0" borderId="13" xfId="85" applyNumberFormat="1" applyFont="1" applyFill="1" applyBorder="1" applyAlignment="1">
      <alignment vertical="center" wrapText="1"/>
    </xf>
    <xf numFmtId="0" fontId="0" fillId="0" borderId="9" xfId="0" applyBorder="1" applyAlignment="1">
      <alignment vertical="center" wrapText="1"/>
    </xf>
    <xf numFmtId="0" fontId="18" fillId="0" borderId="13" xfId="83" applyFont="1" applyFill="1" applyBorder="1" applyAlignment="1" applyProtection="1">
      <alignment vertical="center" wrapText="1"/>
      <protection locked="0"/>
    </xf>
    <xf numFmtId="0" fontId="18" fillId="0" borderId="8" xfId="83" applyFont="1" applyFill="1" applyBorder="1" applyAlignment="1" applyProtection="1">
      <alignment horizontal="center" vertical="center" wrapText="1"/>
      <protection locked="0"/>
    </xf>
    <xf numFmtId="0" fontId="19" fillId="0" borderId="13" xfId="0" applyFont="1" applyBorder="1" applyAlignment="1">
      <alignment horizontal="center" vertical="center" wrapText="1"/>
    </xf>
    <xf numFmtId="0" fontId="23" fillId="0" borderId="0" xfId="83" applyFont="1" applyFill="1" applyAlignment="1" applyProtection="1">
      <alignment horizontal="left" vertical="center"/>
    </xf>
    <xf numFmtId="0" fontId="22" fillId="0" borderId="0" xfId="83" applyFont="1" applyFill="1" applyAlignment="1" applyProtection="1">
      <alignment horizontal="left" vertical="center"/>
    </xf>
    <xf numFmtId="0" fontId="24" fillId="0" borderId="0" xfId="84" applyFont="1" applyFill="1" applyBorder="1" applyAlignment="1">
      <alignment horizontal="left" wrapText="1"/>
    </xf>
    <xf numFmtId="0" fontId="24" fillId="0" borderId="0" xfId="84" applyFont="1" applyFill="1" applyBorder="1" applyAlignment="1">
      <alignment horizontal="left"/>
    </xf>
    <xf numFmtId="0" fontId="18" fillId="0" borderId="10" xfId="83" applyFont="1" applyFill="1" applyBorder="1" applyAlignment="1" applyProtection="1">
      <alignment horizontal="center" vertical="center" wrapText="1"/>
    </xf>
    <xf numFmtId="0" fontId="18" fillId="0" borderId="12" xfId="83" applyFont="1" applyFill="1" applyBorder="1" applyAlignment="1" applyProtection="1">
      <alignment horizontal="center" vertical="center" wrapText="1"/>
    </xf>
    <xf numFmtId="0" fontId="18" fillId="0" borderId="11" xfId="83" applyFont="1" applyFill="1" applyBorder="1" applyAlignment="1" applyProtection="1">
      <alignment horizontal="center" vertical="center" wrapText="1"/>
    </xf>
    <xf numFmtId="4" fontId="18" fillId="0" borderId="8" xfId="85" applyNumberFormat="1" applyFont="1" applyFill="1" applyBorder="1" applyAlignment="1">
      <alignment vertical="center" wrapText="1"/>
    </xf>
    <xf numFmtId="4" fontId="18" fillId="0" borderId="9" xfId="85" applyNumberFormat="1" applyFont="1" applyFill="1" applyBorder="1" applyAlignment="1">
      <alignment vertical="center" wrapText="1"/>
    </xf>
    <xf numFmtId="0" fontId="19" fillId="0" borderId="9" xfId="83" applyFont="1" applyFill="1" applyBorder="1" applyAlignment="1" applyProtection="1">
      <alignment horizontal="center" vertical="center" wrapText="1"/>
      <protection locked="0"/>
    </xf>
    <xf numFmtId="0" fontId="41" fillId="0" borderId="0" xfId="0" applyFont="1" applyAlignment="1">
      <alignment horizontal="left" wrapText="1"/>
    </xf>
    <xf numFmtId="0" fontId="41" fillId="0" borderId="0" xfId="0" applyFont="1" applyAlignment="1">
      <alignment horizontal="left"/>
    </xf>
    <xf numFmtId="0" fontId="18" fillId="0" borderId="9" xfId="0" applyFont="1" applyBorder="1" applyAlignment="1">
      <alignment horizontal="center" vertical="center" wrapText="1"/>
    </xf>
    <xf numFmtId="0" fontId="18" fillId="0" borderId="9" xfId="83" applyFont="1" applyFill="1" applyBorder="1" applyAlignment="1" applyProtection="1">
      <alignment vertical="center" wrapText="1"/>
      <protection locked="0"/>
    </xf>
    <xf numFmtId="0" fontId="0" fillId="0" borderId="13" xfId="0" applyBorder="1" applyAlignment="1">
      <alignment horizontal="center" vertical="center" wrapText="1"/>
    </xf>
    <xf numFmtId="0" fontId="16" fillId="0" borderId="0" xfId="85" applyNumberFormat="1" applyFont="1" applyFill="1" applyBorder="1" applyAlignment="1" applyProtection="1">
      <alignment horizontal="center" vertical="center" wrapText="1"/>
    </xf>
    <xf numFmtId="0" fontId="19" fillId="0" borderId="7" xfId="85" applyNumberFormat="1" applyFont="1" applyFill="1" applyBorder="1" applyAlignment="1" applyProtection="1">
      <alignment horizontal="center" vertical="center" wrapText="1"/>
    </xf>
    <xf numFmtId="0" fontId="19" fillId="0" borderId="7" xfId="85" applyFont="1" applyFill="1" applyBorder="1" applyAlignment="1">
      <alignment horizontal="center" vertical="center" wrapText="1"/>
    </xf>
    <xf numFmtId="0" fontId="19" fillId="0" borderId="8" xfId="85" applyFont="1" applyFill="1" applyBorder="1" applyAlignment="1">
      <alignment horizontal="center" vertical="center" wrapText="1"/>
    </xf>
    <xf numFmtId="0" fontId="19" fillId="0" borderId="9" xfId="85" applyFont="1" applyFill="1" applyBorder="1" applyAlignment="1">
      <alignment horizontal="center" vertical="center" wrapText="1"/>
    </xf>
    <xf numFmtId="0" fontId="28" fillId="0" borderId="7" xfId="85" applyNumberFormat="1" applyFont="1" applyFill="1" applyBorder="1" applyAlignment="1" applyProtection="1">
      <alignment horizontal="center" vertical="center" wrapText="1"/>
    </xf>
    <xf numFmtId="0" fontId="19" fillId="0" borderId="0" xfId="0" applyFont="1" applyAlignment="1">
      <alignment horizontal="center" vertical="center" wrapText="1"/>
    </xf>
    <xf numFmtId="49" fontId="42" fillId="0" borderId="0" xfId="0" applyNumberFormat="1" applyFont="1" applyAlignment="1">
      <alignment horizontal="center" wrapText="1"/>
    </xf>
    <xf numFmtId="0" fontId="19" fillId="0" borderId="0" xfId="0" applyFont="1" applyAlignment="1">
      <alignment horizontal="center"/>
    </xf>
    <xf numFmtId="49" fontId="43" fillId="0" borderId="0" xfId="0" applyNumberFormat="1" applyFont="1" applyAlignment="1">
      <alignment horizontal="center" wrapText="1"/>
    </xf>
  </cellXfs>
  <cellStyles count="796">
    <cellStyle name="20% - Акцент1" xfId="94" builtinId="30" hidden="1"/>
    <cellStyle name="20% - Акцент1 10" xfId="117"/>
    <cellStyle name="20% - Акцент1 10 2" xfId="408"/>
    <cellStyle name="20% - Акцент1 10 3" xfId="603"/>
    <cellStyle name="20% - Акцент1 11" xfId="118"/>
    <cellStyle name="20% - Акцент1 11 2" xfId="409"/>
    <cellStyle name="20% - Акцент1 11 3" xfId="604"/>
    <cellStyle name="20% - Акцент1 12" xfId="119"/>
    <cellStyle name="20% - Акцент1 12 2" xfId="410"/>
    <cellStyle name="20% - Акцент1 12 3" xfId="605"/>
    <cellStyle name="20% - Акцент1 13" xfId="120"/>
    <cellStyle name="20% - Акцент1 13 2" xfId="411"/>
    <cellStyle name="20% - Акцент1 13 3" xfId="606"/>
    <cellStyle name="20% - Акцент1 14" xfId="121"/>
    <cellStyle name="20% - Акцент1 14 2" xfId="412"/>
    <cellStyle name="20% - Акцент1 14 3" xfId="607"/>
    <cellStyle name="20% - Акцент1 15" xfId="122"/>
    <cellStyle name="20% - Акцент1 15 2" xfId="413"/>
    <cellStyle name="20% - Акцент1 15 3" xfId="608"/>
    <cellStyle name="20% - Акцент1 16" xfId="123"/>
    <cellStyle name="20% - Акцент1 16 2" xfId="414"/>
    <cellStyle name="20% - Акцент1 16 3" xfId="609"/>
    <cellStyle name="20% - Акцент1 17" xfId="124"/>
    <cellStyle name="20% - Акцент1 17 2" xfId="415"/>
    <cellStyle name="20% - Акцент1 17 3" xfId="610"/>
    <cellStyle name="20% - Акцент1 18" xfId="125"/>
    <cellStyle name="20% - Акцент1 18 2" xfId="416"/>
    <cellStyle name="20% - Акцент1 18 3" xfId="611"/>
    <cellStyle name="20% - Акцент1 2" xfId="1"/>
    <cellStyle name="20% - Акцент1 2 2" xfId="2"/>
    <cellStyle name="20% - Акцент1 3" xfId="126"/>
    <cellStyle name="20% - Акцент1 3 2" xfId="417"/>
    <cellStyle name="20% - Акцент1 3 3" xfId="612"/>
    <cellStyle name="20% - Акцент1 4" xfId="127"/>
    <cellStyle name="20% - Акцент1 4 2" xfId="418"/>
    <cellStyle name="20% - Акцент1 4 3" xfId="613"/>
    <cellStyle name="20% - Акцент1 5" xfId="128"/>
    <cellStyle name="20% - Акцент1 5 2" xfId="419"/>
    <cellStyle name="20% - Акцент1 5 3" xfId="614"/>
    <cellStyle name="20% - Акцент1 6" xfId="129"/>
    <cellStyle name="20% - Акцент1 6 2" xfId="420"/>
    <cellStyle name="20% - Акцент1 6 3" xfId="615"/>
    <cellStyle name="20% - Акцент1 7" xfId="130"/>
    <cellStyle name="20% - Акцент1 7 2" xfId="421"/>
    <cellStyle name="20% - Акцент1 7 3" xfId="616"/>
    <cellStyle name="20% - Акцент1 8" xfId="131"/>
    <cellStyle name="20% - Акцент1 8 2" xfId="422"/>
    <cellStyle name="20% - Акцент1 8 3" xfId="617"/>
    <cellStyle name="20% - Акцент1 9" xfId="132"/>
    <cellStyle name="20% - Акцент1 9 2" xfId="423"/>
    <cellStyle name="20% - Акцент1 9 3" xfId="618"/>
    <cellStyle name="20% - Акцент1_Додаток 5..." xfId="3"/>
    <cellStyle name="20% - Акцент2" xfId="97" builtinId="34" hidden="1"/>
    <cellStyle name="20% - Акцент2 10" xfId="133"/>
    <cellStyle name="20% - Акцент2 10 2" xfId="424"/>
    <cellStyle name="20% - Акцент2 10 3" xfId="619"/>
    <cellStyle name="20% - Акцент2 11" xfId="134"/>
    <cellStyle name="20% - Акцент2 11 2" xfId="425"/>
    <cellStyle name="20% - Акцент2 11 3" xfId="620"/>
    <cellStyle name="20% - Акцент2 12" xfId="135"/>
    <cellStyle name="20% - Акцент2 12 2" xfId="426"/>
    <cellStyle name="20% - Акцент2 12 3" xfId="621"/>
    <cellStyle name="20% - Акцент2 13" xfId="136"/>
    <cellStyle name="20% - Акцент2 13 2" xfId="427"/>
    <cellStyle name="20% - Акцент2 13 3" xfId="622"/>
    <cellStyle name="20% - Акцент2 14" xfId="137"/>
    <cellStyle name="20% - Акцент2 14 2" xfId="428"/>
    <cellStyle name="20% - Акцент2 14 3" xfId="623"/>
    <cellStyle name="20% - Акцент2 15" xfId="138"/>
    <cellStyle name="20% - Акцент2 15 2" xfId="429"/>
    <cellStyle name="20% - Акцент2 15 3" xfId="624"/>
    <cellStyle name="20% - Акцент2 16" xfId="139"/>
    <cellStyle name="20% - Акцент2 16 2" xfId="430"/>
    <cellStyle name="20% - Акцент2 16 3" xfId="625"/>
    <cellStyle name="20% - Акцент2 17" xfId="140"/>
    <cellStyle name="20% - Акцент2 17 2" xfId="431"/>
    <cellStyle name="20% - Акцент2 17 3" xfId="626"/>
    <cellStyle name="20% - Акцент2 18" xfId="141"/>
    <cellStyle name="20% - Акцент2 18 2" xfId="432"/>
    <cellStyle name="20% - Акцент2 18 3" xfId="627"/>
    <cellStyle name="20% - Акцент2 2" xfId="4"/>
    <cellStyle name="20% - Акцент2 2 2" xfId="5"/>
    <cellStyle name="20% - Акцент2 3" xfId="142"/>
    <cellStyle name="20% - Акцент2 3 2" xfId="433"/>
    <cellStyle name="20% - Акцент2 3 3" xfId="628"/>
    <cellStyle name="20% - Акцент2 4" xfId="143"/>
    <cellStyle name="20% - Акцент2 4 2" xfId="434"/>
    <cellStyle name="20% - Акцент2 4 3" xfId="629"/>
    <cellStyle name="20% - Акцент2 5" xfId="144"/>
    <cellStyle name="20% - Акцент2 5 2" xfId="435"/>
    <cellStyle name="20% - Акцент2 5 3" xfId="630"/>
    <cellStyle name="20% - Акцент2 6" xfId="145"/>
    <cellStyle name="20% - Акцент2 6 2" xfId="436"/>
    <cellStyle name="20% - Акцент2 6 3" xfId="631"/>
    <cellStyle name="20% - Акцент2 7" xfId="146"/>
    <cellStyle name="20% - Акцент2 7 2" xfId="437"/>
    <cellStyle name="20% - Акцент2 7 3" xfId="632"/>
    <cellStyle name="20% - Акцент2 8" xfId="147"/>
    <cellStyle name="20% - Акцент2 8 2" xfId="438"/>
    <cellStyle name="20% - Акцент2 8 3" xfId="633"/>
    <cellStyle name="20% - Акцент2 9" xfId="148"/>
    <cellStyle name="20% - Акцент2 9 2" xfId="439"/>
    <cellStyle name="20% - Акцент2 9 3" xfId="634"/>
    <cellStyle name="20% - Акцент2_Додаток 5..." xfId="6"/>
    <cellStyle name="20% - Акцент3" xfId="100" builtinId="38" hidden="1"/>
    <cellStyle name="20% - Акцент3 10" xfId="149"/>
    <cellStyle name="20% - Акцент3 10 2" xfId="440"/>
    <cellStyle name="20% - Акцент3 10 3" xfId="635"/>
    <cellStyle name="20% - Акцент3 11" xfId="150"/>
    <cellStyle name="20% - Акцент3 11 2" xfId="441"/>
    <cellStyle name="20% - Акцент3 11 3" xfId="636"/>
    <cellStyle name="20% - Акцент3 12" xfId="151"/>
    <cellStyle name="20% - Акцент3 12 2" xfId="442"/>
    <cellStyle name="20% - Акцент3 12 3" xfId="637"/>
    <cellStyle name="20% - Акцент3 13" xfId="152"/>
    <cellStyle name="20% - Акцент3 13 2" xfId="443"/>
    <cellStyle name="20% - Акцент3 13 3" xfId="638"/>
    <cellStyle name="20% - Акцент3 14" xfId="153"/>
    <cellStyle name="20% - Акцент3 14 2" xfId="444"/>
    <cellStyle name="20% - Акцент3 14 3" xfId="639"/>
    <cellStyle name="20% - Акцент3 15" xfId="154"/>
    <cellStyle name="20% - Акцент3 15 2" xfId="445"/>
    <cellStyle name="20% - Акцент3 15 3" xfId="640"/>
    <cellStyle name="20% - Акцент3 16" xfId="155"/>
    <cellStyle name="20% - Акцент3 16 2" xfId="446"/>
    <cellStyle name="20% - Акцент3 16 3" xfId="641"/>
    <cellStyle name="20% - Акцент3 17" xfId="156"/>
    <cellStyle name="20% - Акцент3 17 2" xfId="447"/>
    <cellStyle name="20% - Акцент3 17 3" xfId="642"/>
    <cellStyle name="20% - Акцент3 18" xfId="157"/>
    <cellStyle name="20% - Акцент3 18 2" xfId="448"/>
    <cellStyle name="20% - Акцент3 18 3" xfId="643"/>
    <cellStyle name="20% - Акцент3 2" xfId="7"/>
    <cellStyle name="20% - Акцент3 2 2" xfId="8"/>
    <cellStyle name="20% - Акцент3 3" xfId="158"/>
    <cellStyle name="20% - Акцент3 3 2" xfId="449"/>
    <cellStyle name="20% - Акцент3 3 3" xfId="644"/>
    <cellStyle name="20% - Акцент3 4" xfId="159"/>
    <cellStyle name="20% - Акцент3 4 2" xfId="450"/>
    <cellStyle name="20% - Акцент3 4 3" xfId="645"/>
    <cellStyle name="20% - Акцент3 5" xfId="160"/>
    <cellStyle name="20% - Акцент3 5 2" xfId="451"/>
    <cellStyle name="20% - Акцент3 5 3" xfId="646"/>
    <cellStyle name="20% - Акцент3 6" xfId="161"/>
    <cellStyle name="20% - Акцент3 6 2" xfId="452"/>
    <cellStyle name="20% - Акцент3 6 3" xfId="647"/>
    <cellStyle name="20% - Акцент3 7" xfId="162"/>
    <cellStyle name="20% - Акцент3 7 2" xfId="453"/>
    <cellStyle name="20% - Акцент3 7 3" xfId="648"/>
    <cellStyle name="20% - Акцент3 8" xfId="163"/>
    <cellStyle name="20% - Акцент3 8 2" xfId="454"/>
    <cellStyle name="20% - Акцент3 8 3" xfId="649"/>
    <cellStyle name="20% - Акцент3 9" xfId="164"/>
    <cellStyle name="20% - Акцент3 9 2" xfId="455"/>
    <cellStyle name="20% - Акцент3 9 3" xfId="650"/>
    <cellStyle name="20% - Акцент3_Додаток 5..." xfId="9"/>
    <cellStyle name="20% - Акцент4" xfId="103" builtinId="42" hidden="1"/>
    <cellStyle name="20% - Акцент4 10" xfId="165"/>
    <cellStyle name="20% - Акцент4 10 2" xfId="456"/>
    <cellStyle name="20% - Акцент4 10 3" xfId="651"/>
    <cellStyle name="20% - Акцент4 11" xfId="166"/>
    <cellStyle name="20% - Акцент4 11 2" xfId="457"/>
    <cellStyle name="20% - Акцент4 11 3" xfId="652"/>
    <cellStyle name="20% - Акцент4 12" xfId="167"/>
    <cellStyle name="20% - Акцент4 12 2" xfId="458"/>
    <cellStyle name="20% - Акцент4 12 3" xfId="653"/>
    <cellStyle name="20% - Акцент4 13" xfId="168"/>
    <cellStyle name="20% - Акцент4 13 2" xfId="459"/>
    <cellStyle name="20% - Акцент4 13 3" xfId="654"/>
    <cellStyle name="20% - Акцент4 14" xfId="169"/>
    <cellStyle name="20% - Акцент4 14 2" xfId="460"/>
    <cellStyle name="20% - Акцент4 14 3" xfId="655"/>
    <cellStyle name="20% - Акцент4 15" xfId="170"/>
    <cellStyle name="20% - Акцент4 15 2" xfId="461"/>
    <cellStyle name="20% - Акцент4 15 3" xfId="656"/>
    <cellStyle name="20% - Акцент4 16" xfId="171"/>
    <cellStyle name="20% - Акцент4 16 2" xfId="462"/>
    <cellStyle name="20% - Акцент4 16 3" xfId="657"/>
    <cellStyle name="20% - Акцент4 17" xfId="172"/>
    <cellStyle name="20% - Акцент4 17 2" xfId="463"/>
    <cellStyle name="20% - Акцент4 17 3" xfId="658"/>
    <cellStyle name="20% - Акцент4 18" xfId="173"/>
    <cellStyle name="20% - Акцент4 18 2" xfId="464"/>
    <cellStyle name="20% - Акцент4 18 3" xfId="659"/>
    <cellStyle name="20% - Акцент4 2" xfId="10"/>
    <cellStyle name="20% - Акцент4 2 2" xfId="11"/>
    <cellStyle name="20% - Акцент4 3" xfId="174"/>
    <cellStyle name="20% - Акцент4 3 2" xfId="465"/>
    <cellStyle name="20% - Акцент4 3 3" xfId="660"/>
    <cellStyle name="20% - Акцент4 4" xfId="175"/>
    <cellStyle name="20% - Акцент4 4 2" xfId="466"/>
    <cellStyle name="20% - Акцент4 4 3" xfId="661"/>
    <cellStyle name="20% - Акцент4 5" xfId="176"/>
    <cellStyle name="20% - Акцент4 5 2" xfId="467"/>
    <cellStyle name="20% - Акцент4 5 3" xfId="662"/>
    <cellStyle name="20% - Акцент4 6" xfId="177"/>
    <cellStyle name="20% - Акцент4 6 2" xfId="468"/>
    <cellStyle name="20% - Акцент4 6 3" xfId="663"/>
    <cellStyle name="20% - Акцент4 7" xfId="178"/>
    <cellStyle name="20% - Акцент4 7 2" xfId="469"/>
    <cellStyle name="20% - Акцент4 7 3" xfId="664"/>
    <cellStyle name="20% - Акцент4 8" xfId="179"/>
    <cellStyle name="20% - Акцент4 8 2" xfId="470"/>
    <cellStyle name="20% - Акцент4 8 3" xfId="665"/>
    <cellStyle name="20% - Акцент4 9" xfId="180"/>
    <cellStyle name="20% - Акцент4 9 2" xfId="471"/>
    <cellStyle name="20% - Акцент4 9 3" xfId="666"/>
    <cellStyle name="20% - Акцент4_Додаток 5..." xfId="12"/>
    <cellStyle name="20% - Акцент5" xfId="106" builtinId="46" hidden="1"/>
    <cellStyle name="20% - Акцент5 10" xfId="181"/>
    <cellStyle name="20% - Акцент5 10 2" xfId="472"/>
    <cellStyle name="20% - Акцент5 10 3" xfId="667"/>
    <cellStyle name="20% - Акцент5 11" xfId="182"/>
    <cellStyle name="20% - Акцент5 11 2" xfId="473"/>
    <cellStyle name="20% - Акцент5 11 3" xfId="668"/>
    <cellStyle name="20% - Акцент5 12" xfId="183"/>
    <cellStyle name="20% - Акцент5 12 2" xfId="474"/>
    <cellStyle name="20% - Акцент5 12 3" xfId="669"/>
    <cellStyle name="20% - Акцент5 13" xfId="184"/>
    <cellStyle name="20% - Акцент5 13 2" xfId="475"/>
    <cellStyle name="20% - Акцент5 13 3" xfId="670"/>
    <cellStyle name="20% - Акцент5 14" xfId="185"/>
    <cellStyle name="20% - Акцент5 14 2" xfId="476"/>
    <cellStyle name="20% - Акцент5 14 3" xfId="671"/>
    <cellStyle name="20% - Акцент5 15" xfId="186"/>
    <cellStyle name="20% - Акцент5 15 2" xfId="477"/>
    <cellStyle name="20% - Акцент5 15 3" xfId="672"/>
    <cellStyle name="20% - Акцент5 16" xfId="187"/>
    <cellStyle name="20% - Акцент5 16 2" xfId="478"/>
    <cellStyle name="20% - Акцент5 16 3" xfId="673"/>
    <cellStyle name="20% - Акцент5 17" xfId="188"/>
    <cellStyle name="20% - Акцент5 17 2" xfId="479"/>
    <cellStyle name="20% - Акцент5 17 3" xfId="674"/>
    <cellStyle name="20% - Акцент5 18" xfId="189"/>
    <cellStyle name="20% - Акцент5 18 2" xfId="480"/>
    <cellStyle name="20% - Акцент5 18 3" xfId="675"/>
    <cellStyle name="20% - Акцент5 2" xfId="13"/>
    <cellStyle name="20% - Акцент5 2 2" xfId="14"/>
    <cellStyle name="20% - Акцент5 3" xfId="190"/>
    <cellStyle name="20% - Акцент5 3 2" xfId="481"/>
    <cellStyle name="20% - Акцент5 3 3" xfId="676"/>
    <cellStyle name="20% - Акцент5 4" xfId="191"/>
    <cellStyle name="20% - Акцент5 4 2" xfId="482"/>
    <cellStyle name="20% - Акцент5 4 3" xfId="677"/>
    <cellStyle name="20% - Акцент5 5" xfId="192"/>
    <cellStyle name="20% - Акцент5 5 2" xfId="483"/>
    <cellStyle name="20% - Акцент5 5 3" xfId="678"/>
    <cellStyle name="20% - Акцент5 6" xfId="193"/>
    <cellStyle name="20% - Акцент5 6 2" xfId="484"/>
    <cellStyle name="20% - Акцент5 6 3" xfId="679"/>
    <cellStyle name="20% - Акцент5 7" xfId="194"/>
    <cellStyle name="20% - Акцент5 7 2" xfId="485"/>
    <cellStyle name="20% - Акцент5 7 3" xfId="680"/>
    <cellStyle name="20% - Акцент5 8" xfId="195"/>
    <cellStyle name="20% - Акцент5 8 2" xfId="486"/>
    <cellStyle name="20% - Акцент5 8 3" xfId="681"/>
    <cellStyle name="20% - Акцент5 9" xfId="196"/>
    <cellStyle name="20% - Акцент5 9 2" xfId="487"/>
    <cellStyle name="20% - Акцент5 9 3" xfId="682"/>
    <cellStyle name="20% - Акцент5_Додаток 5..." xfId="15"/>
    <cellStyle name="20% - Акцент6" xfId="109" builtinId="50" hidden="1"/>
    <cellStyle name="20% - Акцент6 10" xfId="197"/>
    <cellStyle name="20% - Акцент6 10 2" xfId="488"/>
    <cellStyle name="20% - Акцент6 10 3" xfId="683"/>
    <cellStyle name="20% - Акцент6 11" xfId="198"/>
    <cellStyle name="20% - Акцент6 11 2" xfId="489"/>
    <cellStyle name="20% - Акцент6 11 3" xfId="684"/>
    <cellStyle name="20% - Акцент6 12" xfId="199"/>
    <cellStyle name="20% - Акцент6 12 2" xfId="490"/>
    <cellStyle name="20% - Акцент6 12 3" xfId="685"/>
    <cellStyle name="20% - Акцент6 13" xfId="200"/>
    <cellStyle name="20% - Акцент6 13 2" xfId="491"/>
    <cellStyle name="20% - Акцент6 13 3" xfId="686"/>
    <cellStyle name="20% - Акцент6 14" xfId="201"/>
    <cellStyle name="20% - Акцент6 14 2" xfId="492"/>
    <cellStyle name="20% - Акцент6 14 3" xfId="687"/>
    <cellStyle name="20% - Акцент6 15" xfId="202"/>
    <cellStyle name="20% - Акцент6 15 2" xfId="493"/>
    <cellStyle name="20% - Акцент6 15 3" xfId="688"/>
    <cellStyle name="20% - Акцент6 16" xfId="203"/>
    <cellStyle name="20% - Акцент6 16 2" xfId="494"/>
    <cellStyle name="20% - Акцент6 16 3" xfId="689"/>
    <cellStyle name="20% - Акцент6 17" xfId="204"/>
    <cellStyle name="20% - Акцент6 17 2" xfId="495"/>
    <cellStyle name="20% - Акцент6 17 3" xfId="690"/>
    <cellStyle name="20% - Акцент6 18" xfId="205"/>
    <cellStyle name="20% - Акцент6 18 2" xfId="496"/>
    <cellStyle name="20% - Акцент6 18 3" xfId="691"/>
    <cellStyle name="20% - Акцент6 2" xfId="16"/>
    <cellStyle name="20% - Акцент6 2 2" xfId="17"/>
    <cellStyle name="20% - Акцент6 3" xfId="206"/>
    <cellStyle name="20% - Акцент6 3 2" xfId="497"/>
    <cellStyle name="20% - Акцент6 3 3" xfId="692"/>
    <cellStyle name="20% - Акцент6 4" xfId="207"/>
    <cellStyle name="20% - Акцент6 4 2" xfId="498"/>
    <cellStyle name="20% - Акцент6 4 3" xfId="693"/>
    <cellStyle name="20% - Акцент6 5" xfId="208"/>
    <cellStyle name="20% - Акцент6 5 2" xfId="499"/>
    <cellStyle name="20% - Акцент6 5 3" xfId="694"/>
    <cellStyle name="20% - Акцент6 6" xfId="209"/>
    <cellStyle name="20% - Акцент6 6 2" xfId="500"/>
    <cellStyle name="20% - Акцент6 6 3" xfId="695"/>
    <cellStyle name="20% - Акцент6 7" xfId="210"/>
    <cellStyle name="20% - Акцент6 7 2" xfId="501"/>
    <cellStyle name="20% - Акцент6 7 3" xfId="696"/>
    <cellStyle name="20% - Акцент6 8" xfId="211"/>
    <cellStyle name="20% - Акцент6 8 2" xfId="502"/>
    <cellStyle name="20% - Акцент6 8 3" xfId="697"/>
    <cellStyle name="20% - Акцент6 9" xfId="212"/>
    <cellStyle name="20% - Акцент6 9 2" xfId="503"/>
    <cellStyle name="20% - Акцент6 9 3" xfId="698"/>
    <cellStyle name="20% - Акцент6_Додаток 5..." xfId="18"/>
    <cellStyle name="40% - Акцент1" xfId="95" builtinId="31" hidden="1"/>
    <cellStyle name="40% - Акцент1 10" xfId="213"/>
    <cellStyle name="40% - Акцент1 10 2" xfId="504"/>
    <cellStyle name="40% - Акцент1 10 3" xfId="699"/>
    <cellStyle name="40% - Акцент1 11" xfId="214"/>
    <cellStyle name="40% - Акцент1 11 2" xfId="505"/>
    <cellStyle name="40% - Акцент1 11 3" xfId="700"/>
    <cellStyle name="40% - Акцент1 12" xfId="215"/>
    <cellStyle name="40% - Акцент1 12 2" xfId="506"/>
    <cellStyle name="40% - Акцент1 12 3" xfId="701"/>
    <cellStyle name="40% - Акцент1 13" xfId="216"/>
    <cellStyle name="40% - Акцент1 13 2" xfId="507"/>
    <cellStyle name="40% - Акцент1 13 3" xfId="702"/>
    <cellStyle name="40% - Акцент1 14" xfId="217"/>
    <cellStyle name="40% - Акцент1 14 2" xfId="508"/>
    <cellStyle name="40% - Акцент1 14 3" xfId="703"/>
    <cellStyle name="40% - Акцент1 15" xfId="218"/>
    <cellStyle name="40% - Акцент1 15 2" xfId="509"/>
    <cellStyle name="40% - Акцент1 15 3" xfId="704"/>
    <cellStyle name="40% - Акцент1 16" xfId="219"/>
    <cellStyle name="40% - Акцент1 16 2" xfId="510"/>
    <cellStyle name="40% - Акцент1 16 3" xfId="705"/>
    <cellStyle name="40% - Акцент1 17" xfId="220"/>
    <cellStyle name="40% - Акцент1 17 2" xfId="511"/>
    <cellStyle name="40% - Акцент1 17 3" xfId="706"/>
    <cellStyle name="40% - Акцент1 18" xfId="221"/>
    <cellStyle name="40% - Акцент1 18 2" xfId="512"/>
    <cellStyle name="40% - Акцент1 18 3" xfId="707"/>
    <cellStyle name="40% - Акцент1 2" xfId="19"/>
    <cellStyle name="40% - Акцент1 2 2" xfId="20"/>
    <cellStyle name="40% - Акцент1 3" xfId="222"/>
    <cellStyle name="40% - Акцент1 3 2" xfId="513"/>
    <cellStyle name="40% - Акцент1 3 3" xfId="708"/>
    <cellStyle name="40% - Акцент1 4" xfId="223"/>
    <cellStyle name="40% - Акцент1 4 2" xfId="514"/>
    <cellStyle name="40% - Акцент1 4 3" xfId="709"/>
    <cellStyle name="40% - Акцент1 5" xfId="224"/>
    <cellStyle name="40% - Акцент1 5 2" xfId="515"/>
    <cellStyle name="40% - Акцент1 5 3" xfId="710"/>
    <cellStyle name="40% - Акцент1 6" xfId="225"/>
    <cellStyle name="40% - Акцент1 6 2" xfId="516"/>
    <cellStyle name="40% - Акцент1 6 3" xfId="711"/>
    <cellStyle name="40% - Акцент1 7" xfId="226"/>
    <cellStyle name="40% - Акцент1 7 2" xfId="517"/>
    <cellStyle name="40% - Акцент1 7 3" xfId="712"/>
    <cellStyle name="40% - Акцент1 8" xfId="227"/>
    <cellStyle name="40% - Акцент1 8 2" xfId="518"/>
    <cellStyle name="40% - Акцент1 8 3" xfId="713"/>
    <cellStyle name="40% - Акцент1 9" xfId="228"/>
    <cellStyle name="40% - Акцент1 9 2" xfId="519"/>
    <cellStyle name="40% - Акцент1 9 3" xfId="714"/>
    <cellStyle name="40% - Акцент1_Додаток 5..." xfId="21"/>
    <cellStyle name="40% - Акцент2" xfId="98" builtinId="35" hidden="1"/>
    <cellStyle name="40% - Акцент2 10" xfId="229"/>
    <cellStyle name="40% - Акцент2 10 2" xfId="520"/>
    <cellStyle name="40% - Акцент2 10 3" xfId="715"/>
    <cellStyle name="40% - Акцент2 11" xfId="230"/>
    <cellStyle name="40% - Акцент2 11 2" xfId="521"/>
    <cellStyle name="40% - Акцент2 11 3" xfId="716"/>
    <cellStyle name="40% - Акцент2 12" xfId="231"/>
    <cellStyle name="40% - Акцент2 12 2" xfId="522"/>
    <cellStyle name="40% - Акцент2 12 3" xfId="717"/>
    <cellStyle name="40% - Акцент2 13" xfId="232"/>
    <cellStyle name="40% - Акцент2 13 2" xfId="523"/>
    <cellStyle name="40% - Акцент2 13 3" xfId="718"/>
    <cellStyle name="40% - Акцент2 14" xfId="233"/>
    <cellStyle name="40% - Акцент2 14 2" xfId="524"/>
    <cellStyle name="40% - Акцент2 14 3" xfId="719"/>
    <cellStyle name="40% - Акцент2 15" xfId="234"/>
    <cellStyle name="40% - Акцент2 15 2" xfId="525"/>
    <cellStyle name="40% - Акцент2 15 3" xfId="720"/>
    <cellStyle name="40% - Акцент2 16" xfId="235"/>
    <cellStyle name="40% - Акцент2 16 2" xfId="526"/>
    <cellStyle name="40% - Акцент2 16 3" xfId="721"/>
    <cellStyle name="40% - Акцент2 17" xfId="236"/>
    <cellStyle name="40% - Акцент2 17 2" xfId="527"/>
    <cellStyle name="40% - Акцент2 17 3" xfId="722"/>
    <cellStyle name="40% - Акцент2 18" xfId="237"/>
    <cellStyle name="40% - Акцент2 18 2" xfId="528"/>
    <cellStyle name="40% - Акцент2 18 3" xfId="723"/>
    <cellStyle name="40% - Акцент2 2" xfId="22"/>
    <cellStyle name="40% - Акцент2 2 2" xfId="23"/>
    <cellStyle name="40% - Акцент2 3" xfId="238"/>
    <cellStyle name="40% - Акцент2 3 2" xfId="529"/>
    <cellStyle name="40% - Акцент2 3 3" xfId="724"/>
    <cellStyle name="40% - Акцент2 4" xfId="239"/>
    <cellStyle name="40% - Акцент2 4 2" xfId="530"/>
    <cellStyle name="40% - Акцент2 4 3" xfId="725"/>
    <cellStyle name="40% - Акцент2 5" xfId="240"/>
    <cellStyle name="40% - Акцент2 5 2" xfId="531"/>
    <cellStyle name="40% - Акцент2 5 3" xfId="726"/>
    <cellStyle name="40% - Акцент2 6" xfId="241"/>
    <cellStyle name="40% - Акцент2 6 2" xfId="532"/>
    <cellStyle name="40% - Акцент2 6 3" xfId="727"/>
    <cellStyle name="40% - Акцент2 7" xfId="242"/>
    <cellStyle name="40% - Акцент2 7 2" xfId="533"/>
    <cellStyle name="40% - Акцент2 7 3" xfId="728"/>
    <cellStyle name="40% - Акцент2 8" xfId="243"/>
    <cellStyle name="40% - Акцент2 8 2" xfId="534"/>
    <cellStyle name="40% - Акцент2 8 3" xfId="729"/>
    <cellStyle name="40% - Акцент2 9" xfId="244"/>
    <cellStyle name="40% - Акцент2 9 2" xfId="535"/>
    <cellStyle name="40% - Акцент2 9 3" xfId="730"/>
    <cellStyle name="40% - Акцент2_Додаток 5..." xfId="24"/>
    <cellStyle name="40% - Акцент3" xfId="101" builtinId="39" hidden="1"/>
    <cellStyle name="40% - Акцент3 10" xfId="245"/>
    <cellStyle name="40% - Акцент3 10 2" xfId="536"/>
    <cellStyle name="40% - Акцент3 10 3" xfId="731"/>
    <cellStyle name="40% - Акцент3 11" xfId="246"/>
    <cellStyle name="40% - Акцент3 11 2" xfId="537"/>
    <cellStyle name="40% - Акцент3 11 3" xfId="732"/>
    <cellStyle name="40% - Акцент3 12" xfId="247"/>
    <cellStyle name="40% - Акцент3 12 2" xfId="538"/>
    <cellStyle name="40% - Акцент3 12 3" xfId="733"/>
    <cellStyle name="40% - Акцент3 13" xfId="248"/>
    <cellStyle name="40% - Акцент3 13 2" xfId="539"/>
    <cellStyle name="40% - Акцент3 13 3" xfId="734"/>
    <cellStyle name="40% - Акцент3 14" xfId="249"/>
    <cellStyle name="40% - Акцент3 14 2" xfId="540"/>
    <cellStyle name="40% - Акцент3 14 3" xfId="735"/>
    <cellStyle name="40% - Акцент3 15" xfId="250"/>
    <cellStyle name="40% - Акцент3 15 2" xfId="541"/>
    <cellStyle name="40% - Акцент3 15 3" xfId="736"/>
    <cellStyle name="40% - Акцент3 16" xfId="251"/>
    <cellStyle name="40% - Акцент3 16 2" xfId="542"/>
    <cellStyle name="40% - Акцент3 16 3" xfId="737"/>
    <cellStyle name="40% - Акцент3 17" xfId="252"/>
    <cellStyle name="40% - Акцент3 17 2" xfId="543"/>
    <cellStyle name="40% - Акцент3 17 3" xfId="738"/>
    <cellStyle name="40% - Акцент3 18" xfId="253"/>
    <cellStyle name="40% - Акцент3 18 2" xfId="544"/>
    <cellStyle name="40% - Акцент3 18 3" xfId="739"/>
    <cellStyle name="40% - Акцент3 2" xfId="25"/>
    <cellStyle name="40% - Акцент3 2 2" xfId="26"/>
    <cellStyle name="40% - Акцент3 3" xfId="254"/>
    <cellStyle name="40% - Акцент3 3 2" xfId="545"/>
    <cellStyle name="40% - Акцент3 3 3" xfId="740"/>
    <cellStyle name="40% - Акцент3 4" xfId="255"/>
    <cellStyle name="40% - Акцент3 4 2" xfId="546"/>
    <cellStyle name="40% - Акцент3 4 3" xfId="741"/>
    <cellStyle name="40% - Акцент3 5" xfId="256"/>
    <cellStyle name="40% - Акцент3 5 2" xfId="547"/>
    <cellStyle name="40% - Акцент3 5 3" xfId="742"/>
    <cellStyle name="40% - Акцент3 6" xfId="257"/>
    <cellStyle name="40% - Акцент3 6 2" xfId="548"/>
    <cellStyle name="40% - Акцент3 6 3" xfId="743"/>
    <cellStyle name="40% - Акцент3 7" xfId="258"/>
    <cellStyle name="40% - Акцент3 7 2" xfId="549"/>
    <cellStyle name="40% - Акцент3 7 3" xfId="744"/>
    <cellStyle name="40% - Акцент3 8" xfId="259"/>
    <cellStyle name="40% - Акцент3 8 2" xfId="550"/>
    <cellStyle name="40% - Акцент3 8 3" xfId="745"/>
    <cellStyle name="40% - Акцент3 9" xfId="260"/>
    <cellStyle name="40% - Акцент3 9 2" xfId="551"/>
    <cellStyle name="40% - Акцент3 9 3" xfId="746"/>
    <cellStyle name="40% - Акцент3_Додаток 5..." xfId="27"/>
    <cellStyle name="40% - Акцент4" xfId="104" builtinId="43" hidden="1"/>
    <cellStyle name="40% - Акцент4 10" xfId="261"/>
    <cellStyle name="40% - Акцент4 10 2" xfId="552"/>
    <cellStyle name="40% - Акцент4 10 3" xfId="747"/>
    <cellStyle name="40% - Акцент4 11" xfId="262"/>
    <cellStyle name="40% - Акцент4 11 2" xfId="553"/>
    <cellStyle name="40% - Акцент4 11 3" xfId="748"/>
    <cellStyle name="40% - Акцент4 12" xfId="263"/>
    <cellStyle name="40% - Акцент4 12 2" xfId="554"/>
    <cellStyle name="40% - Акцент4 12 3" xfId="749"/>
    <cellStyle name="40% - Акцент4 13" xfId="264"/>
    <cellStyle name="40% - Акцент4 13 2" xfId="555"/>
    <cellStyle name="40% - Акцент4 13 3" xfId="750"/>
    <cellStyle name="40% - Акцент4 14" xfId="265"/>
    <cellStyle name="40% - Акцент4 14 2" xfId="556"/>
    <cellStyle name="40% - Акцент4 14 3" xfId="751"/>
    <cellStyle name="40% - Акцент4 15" xfId="266"/>
    <cellStyle name="40% - Акцент4 15 2" xfId="557"/>
    <cellStyle name="40% - Акцент4 15 3" xfId="752"/>
    <cellStyle name="40% - Акцент4 16" xfId="267"/>
    <cellStyle name="40% - Акцент4 16 2" xfId="558"/>
    <cellStyle name="40% - Акцент4 16 3" xfId="753"/>
    <cellStyle name="40% - Акцент4 17" xfId="268"/>
    <cellStyle name="40% - Акцент4 17 2" xfId="559"/>
    <cellStyle name="40% - Акцент4 17 3" xfId="754"/>
    <cellStyle name="40% - Акцент4 18" xfId="269"/>
    <cellStyle name="40% - Акцент4 18 2" xfId="560"/>
    <cellStyle name="40% - Акцент4 18 3" xfId="755"/>
    <cellStyle name="40% - Акцент4 2" xfId="28"/>
    <cellStyle name="40% - Акцент4 2 2" xfId="29"/>
    <cellStyle name="40% - Акцент4 3" xfId="270"/>
    <cellStyle name="40% - Акцент4 3 2" xfId="561"/>
    <cellStyle name="40% - Акцент4 3 3" xfId="756"/>
    <cellStyle name="40% - Акцент4 4" xfId="271"/>
    <cellStyle name="40% - Акцент4 4 2" xfId="562"/>
    <cellStyle name="40% - Акцент4 4 3" xfId="757"/>
    <cellStyle name="40% - Акцент4 5" xfId="272"/>
    <cellStyle name="40% - Акцент4 5 2" xfId="563"/>
    <cellStyle name="40% - Акцент4 5 3" xfId="758"/>
    <cellStyle name="40% - Акцент4 6" xfId="273"/>
    <cellStyle name="40% - Акцент4 6 2" xfId="564"/>
    <cellStyle name="40% - Акцент4 6 3" xfId="759"/>
    <cellStyle name="40% - Акцент4 7" xfId="274"/>
    <cellStyle name="40% - Акцент4 7 2" xfId="565"/>
    <cellStyle name="40% - Акцент4 7 3" xfId="760"/>
    <cellStyle name="40% - Акцент4 8" xfId="275"/>
    <cellStyle name="40% - Акцент4 8 2" xfId="566"/>
    <cellStyle name="40% - Акцент4 8 3" xfId="761"/>
    <cellStyle name="40% - Акцент4 9" xfId="276"/>
    <cellStyle name="40% - Акцент4 9 2" xfId="567"/>
    <cellStyle name="40% - Акцент4 9 3" xfId="762"/>
    <cellStyle name="40% - Акцент4_Додаток 5..." xfId="30"/>
    <cellStyle name="40% - Акцент5" xfId="107" builtinId="47" hidden="1"/>
    <cellStyle name="40% - Акцент5 10" xfId="277"/>
    <cellStyle name="40% - Акцент5 10 2" xfId="568"/>
    <cellStyle name="40% - Акцент5 10 3" xfId="763"/>
    <cellStyle name="40% - Акцент5 11" xfId="278"/>
    <cellStyle name="40% - Акцент5 11 2" xfId="569"/>
    <cellStyle name="40% - Акцент5 11 3" xfId="764"/>
    <cellStyle name="40% - Акцент5 12" xfId="279"/>
    <cellStyle name="40% - Акцент5 12 2" xfId="570"/>
    <cellStyle name="40% - Акцент5 12 3" xfId="765"/>
    <cellStyle name="40% - Акцент5 13" xfId="280"/>
    <cellStyle name="40% - Акцент5 13 2" xfId="571"/>
    <cellStyle name="40% - Акцент5 13 3" xfId="766"/>
    <cellStyle name="40% - Акцент5 14" xfId="281"/>
    <cellStyle name="40% - Акцент5 14 2" xfId="572"/>
    <cellStyle name="40% - Акцент5 14 3" xfId="767"/>
    <cellStyle name="40% - Акцент5 15" xfId="282"/>
    <cellStyle name="40% - Акцент5 15 2" xfId="573"/>
    <cellStyle name="40% - Акцент5 15 3" xfId="768"/>
    <cellStyle name="40% - Акцент5 16" xfId="283"/>
    <cellStyle name="40% - Акцент5 16 2" xfId="574"/>
    <cellStyle name="40% - Акцент5 16 3" xfId="769"/>
    <cellStyle name="40% - Акцент5 17" xfId="284"/>
    <cellStyle name="40% - Акцент5 17 2" xfId="575"/>
    <cellStyle name="40% - Акцент5 17 3" xfId="770"/>
    <cellStyle name="40% - Акцент5 18" xfId="285"/>
    <cellStyle name="40% - Акцент5 18 2" xfId="576"/>
    <cellStyle name="40% - Акцент5 18 3" xfId="771"/>
    <cellStyle name="40% - Акцент5 2" xfId="31"/>
    <cellStyle name="40% - Акцент5 2 2" xfId="32"/>
    <cellStyle name="40% - Акцент5 3" xfId="286"/>
    <cellStyle name="40% - Акцент5 3 2" xfId="577"/>
    <cellStyle name="40% - Акцент5 3 3" xfId="772"/>
    <cellStyle name="40% - Акцент5 4" xfId="287"/>
    <cellStyle name="40% - Акцент5 4 2" xfId="578"/>
    <cellStyle name="40% - Акцент5 4 3" xfId="773"/>
    <cellStyle name="40% - Акцент5 5" xfId="288"/>
    <cellStyle name="40% - Акцент5 5 2" xfId="579"/>
    <cellStyle name="40% - Акцент5 5 3" xfId="774"/>
    <cellStyle name="40% - Акцент5 6" xfId="289"/>
    <cellStyle name="40% - Акцент5 6 2" xfId="580"/>
    <cellStyle name="40% - Акцент5 6 3" xfId="775"/>
    <cellStyle name="40% - Акцент5 7" xfId="290"/>
    <cellStyle name="40% - Акцент5 7 2" xfId="581"/>
    <cellStyle name="40% - Акцент5 7 3" xfId="776"/>
    <cellStyle name="40% - Акцент5 8" xfId="291"/>
    <cellStyle name="40% - Акцент5 8 2" xfId="582"/>
    <cellStyle name="40% - Акцент5 8 3" xfId="777"/>
    <cellStyle name="40% - Акцент5 9" xfId="292"/>
    <cellStyle name="40% - Акцент5 9 2" xfId="583"/>
    <cellStyle name="40% - Акцент5 9 3" xfId="778"/>
    <cellStyle name="40% - Акцент5_Додаток 5..." xfId="33"/>
    <cellStyle name="40% - Акцент6" xfId="110" builtinId="51" hidden="1"/>
    <cellStyle name="40% - Акцент6 10" xfId="293"/>
    <cellStyle name="40% - Акцент6 10 2" xfId="584"/>
    <cellStyle name="40% - Акцент6 10 3" xfId="779"/>
    <cellStyle name="40% - Акцент6 11" xfId="294"/>
    <cellStyle name="40% - Акцент6 11 2" xfId="585"/>
    <cellStyle name="40% - Акцент6 11 3" xfId="780"/>
    <cellStyle name="40% - Акцент6 12" xfId="295"/>
    <cellStyle name="40% - Акцент6 12 2" xfId="586"/>
    <cellStyle name="40% - Акцент6 12 3" xfId="781"/>
    <cellStyle name="40% - Акцент6 13" xfId="296"/>
    <cellStyle name="40% - Акцент6 13 2" xfId="587"/>
    <cellStyle name="40% - Акцент6 13 3" xfId="782"/>
    <cellStyle name="40% - Акцент6 14" xfId="297"/>
    <cellStyle name="40% - Акцент6 14 2" xfId="588"/>
    <cellStyle name="40% - Акцент6 14 3" xfId="783"/>
    <cellStyle name="40% - Акцент6 15" xfId="298"/>
    <cellStyle name="40% - Акцент6 15 2" xfId="589"/>
    <cellStyle name="40% - Акцент6 15 3" xfId="784"/>
    <cellStyle name="40% - Акцент6 16" xfId="299"/>
    <cellStyle name="40% - Акцент6 16 2" xfId="590"/>
    <cellStyle name="40% - Акцент6 16 3" xfId="785"/>
    <cellStyle name="40% - Акцент6 17" xfId="300"/>
    <cellStyle name="40% - Акцент6 17 2" xfId="591"/>
    <cellStyle name="40% - Акцент6 17 3" xfId="786"/>
    <cellStyle name="40% - Акцент6 18" xfId="301"/>
    <cellStyle name="40% - Акцент6 18 2" xfId="592"/>
    <cellStyle name="40% - Акцент6 18 3" xfId="787"/>
    <cellStyle name="40% - Акцент6 2" xfId="34"/>
    <cellStyle name="40% - Акцент6 2 2" xfId="35"/>
    <cellStyle name="40% - Акцент6 3" xfId="302"/>
    <cellStyle name="40% - Акцент6 3 2" xfId="593"/>
    <cellStyle name="40% - Акцент6 3 3" xfId="788"/>
    <cellStyle name="40% - Акцент6 4" xfId="303"/>
    <cellStyle name="40% - Акцент6 4 2" xfId="594"/>
    <cellStyle name="40% - Акцент6 4 3" xfId="789"/>
    <cellStyle name="40% - Акцент6 5" xfId="304"/>
    <cellStyle name="40% - Акцент6 5 2" xfId="595"/>
    <cellStyle name="40% - Акцент6 5 3" xfId="790"/>
    <cellStyle name="40% - Акцент6 6" xfId="305"/>
    <cellStyle name="40% - Акцент6 6 2" xfId="596"/>
    <cellStyle name="40% - Акцент6 6 3" xfId="791"/>
    <cellStyle name="40% - Акцент6 7" xfId="306"/>
    <cellStyle name="40% - Акцент6 7 2" xfId="597"/>
    <cellStyle name="40% - Акцент6 7 3" xfId="792"/>
    <cellStyle name="40% - Акцент6 8" xfId="307"/>
    <cellStyle name="40% - Акцент6 8 2" xfId="598"/>
    <cellStyle name="40% - Акцент6 8 3" xfId="793"/>
    <cellStyle name="40% - Акцент6 9" xfId="308"/>
    <cellStyle name="40% - Акцент6 9 2" xfId="599"/>
    <cellStyle name="40% - Акцент6 9 3" xfId="794"/>
    <cellStyle name="40% - Акцент6_Додаток 5..." xfId="36"/>
    <cellStyle name="60% - Акцент1" xfId="96" builtinId="32" hidden="1"/>
    <cellStyle name="60% - Акцент1 10" xfId="309"/>
    <cellStyle name="60% - Акцент1 11" xfId="310"/>
    <cellStyle name="60% - Акцент1 12" xfId="311"/>
    <cellStyle name="60% - Акцент1 13" xfId="312"/>
    <cellStyle name="60% - Акцент1 14" xfId="313"/>
    <cellStyle name="60% - Акцент1 15" xfId="314"/>
    <cellStyle name="60% - Акцент1 16" xfId="315"/>
    <cellStyle name="60% - Акцент1 17" xfId="316"/>
    <cellStyle name="60% - Акцент1 2" xfId="317"/>
    <cellStyle name="60% - Акцент1 3" xfId="318"/>
    <cellStyle name="60% - Акцент1 4" xfId="319"/>
    <cellStyle name="60% - Акцент1 5" xfId="320"/>
    <cellStyle name="60% - Акцент1 6" xfId="321"/>
    <cellStyle name="60% - Акцент1 7" xfId="322"/>
    <cellStyle name="60% - Акцент1 8" xfId="323"/>
    <cellStyle name="60% - Акцент1 9" xfId="324"/>
    <cellStyle name="60% - Акцент2" xfId="99" builtinId="36" hidden="1"/>
    <cellStyle name="60% - Акцент2 10" xfId="325"/>
    <cellStyle name="60% - Акцент2 11" xfId="326"/>
    <cellStyle name="60% - Акцент2 12" xfId="327"/>
    <cellStyle name="60% - Акцент2 13" xfId="328"/>
    <cellStyle name="60% - Акцент2 14" xfId="329"/>
    <cellStyle name="60% - Акцент2 15" xfId="330"/>
    <cellStyle name="60% - Акцент2 16" xfId="331"/>
    <cellStyle name="60% - Акцент2 17" xfId="332"/>
    <cellStyle name="60% - Акцент2 2" xfId="333"/>
    <cellStyle name="60% - Акцент2 3" xfId="334"/>
    <cellStyle name="60% - Акцент2 4" xfId="335"/>
    <cellStyle name="60% - Акцент2 5" xfId="336"/>
    <cellStyle name="60% - Акцент2 6" xfId="337"/>
    <cellStyle name="60% - Акцент2 7" xfId="338"/>
    <cellStyle name="60% - Акцент2 8" xfId="339"/>
    <cellStyle name="60% - Акцент2 9" xfId="340"/>
    <cellStyle name="60% - Акцент3" xfId="102" builtinId="40" hidden="1"/>
    <cellStyle name="60% - Акцент3 10" xfId="341"/>
    <cellStyle name="60% - Акцент3 11" xfId="342"/>
    <cellStyle name="60% - Акцент3 12" xfId="343"/>
    <cellStyle name="60% - Акцент3 13" xfId="344"/>
    <cellStyle name="60% - Акцент3 14" xfId="345"/>
    <cellStyle name="60% - Акцент3 15" xfId="346"/>
    <cellStyle name="60% - Акцент3 16" xfId="347"/>
    <cellStyle name="60% - Акцент3 17" xfId="348"/>
    <cellStyle name="60% - Акцент3 2" xfId="349"/>
    <cellStyle name="60% - Акцент3 3" xfId="350"/>
    <cellStyle name="60% - Акцент3 4" xfId="351"/>
    <cellStyle name="60% - Акцент3 5" xfId="352"/>
    <cellStyle name="60% - Акцент3 6" xfId="353"/>
    <cellStyle name="60% - Акцент3 7" xfId="354"/>
    <cellStyle name="60% - Акцент3 8" xfId="355"/>
    <cellStyle name="60% - Акцент3 9" xfId="356"/>
    <cellStyle name="60% - Акцент4" xfId="105" builtinId="44" hidden="1"/>
    <cellStyle name="60% - Акцент4 10" xfId="357"/>
    <cellStyle name="60% - Акцент4 11" xfId="358"/>
    <cellStyle name="60% - Акцент4 12" xfId="359"/>
    <cellStyle name="60% - Акцент4 13" xfId="360"/>
    <cellStyle name="60% - Акцент4 14" xfId="361"/>
    <cellStyle name="60% - Акцент4 15" xfId="362"/>
    <cellStyle name="60% - Акцент4 16" xfId="363"/>
    <cellStyle name="60% - Акцент4 17" xfId="364"/>
    <cellStyle name="60% - Акцент4 2" xfId="365"/>
    <cellStyle name="60% - Акцент4 3" xfId="366"/>
    <cellStyle name="60% - Акцент4 4" xfId="367"/>
    <cellStyle name="60% - Акцент4 5" xfId="368"/>
    <cellStyle name="60% - Акцент4 6" xfId="369"/>
    <cellStyle name="60% - Акцент4 7" xfId="370"/>
    <cellStyle name="60% - Акцент4 8" xfId="371"/>
    <cellStyle name="60% - Акцент4 9" xfId="372"/>
    <cellStyle name="60% - Акцент5" xfId="108" builtinId="48" hidden="1"/>
    <cellStyle name="60% - Акцент5 10" xfId="373"/>
    <cellStyle name="60% - Акцент5 11" xfId="374"/>
    <cellStyle name="60% - Акцент5 12" xfId="375"/>
    <cellStyle name="60% - Акцент5 13" xfId="376"/>
    <cellStyle name="60% - Акцент5 14" xfId="377"/>
    <cellStyle name="60% - Акцент5 15" xfId="378"/>
    <cellStyle name="60% - Акцент5 16" xfId="379"/>
    <cellStyle name="60% - Акцент5 17" xfId="380"/>
    <cellStyle name="60% - Акцент5 2" xfId="381"/>
    <cellStyle name="60% - Акцент5 3" xfId="382"/>
    <cellStyle name="60% - Акцент5 4" xfId="383"/>
    <cellStyle name="60% - Акцент5 5" xfId="384"/>
    <cellStyle name="60% - Акцент5 6" xfId="385"/>
    <cellStyle name="60% - Акцент5 7" xfId="386"/>
    <cellStyle name="60% - Акцент5 8" xfId="387"/>
    <cellStyle name="60% - Акцент5 9" xfId="388"/>
    <cellStyle name="60% - Акцент6" xfId="111" builtinId="52" hidden="1"/>
    <cellStyle name="60% - Акцент6 10" xfId="389"/>
    <cellStyle name="60% - Акцент6 11" xfId="390"/>
    <cellStyle name="60% - Акцент6 12" xfId="391"/>
    <cellStyle name="60% - Акцент6 13" xfId="392"/>
    <cellStyle name="60% - Акцент6 14" xfId="393"/>
    <cellStyle name="60% - Акцент6 15" xfId="394"/>
    <cellStyle name="60% - Акцент6 16" xfId="395"/>
    <cellStyle name="60% - Акцент6 17" xfId="396"/>
    <cellStyle name="60% - Акцент6 2" xfId="397"/>
    <cellStyle name="60% - Акцент6 3" xfId="398"/>
    <cellStyle name="60% - Акцент6 4" xfId="399"/>
    <cellStyle name="60% - Акцент6 5" xfId="400"/>
    <cellStyle name="60% - Акцент6 6" xfId="401"/>
    <cellStyle name="60% - Акцент6 7" xfId="402"/>
    <cellStyle name="60% - Акцент6 8" xfId="403"/>
    <cellStyle name="60% - Акцент6 9" xfId="404"/>
    <cellStyle name="Normal_meresha_07" xfId="37"/>
    <cellStyle name="Акцент1 2" xfId="38"/>
    <cellStyle name="Акцент2 2" xfId="39"/>
    <cellStyle name="Акцент3 2" xfId="40"/>
    <cellStyle name="Акцент4 2" xfId="41"/>
    <cellStyle name="Акцент5 2" xfId="42"/>
    <cellStyle name="Акцент6 2" xfId="43"/>
    <cellStyle name="Ввід" xfId="44"/>
    <cellStyle name="Ввід 2" xfId="45"/>
    <cellStyle name="Вывод 2" xfId="46"/>
    <cellStyle name="Вычисление 2" xfId="47"/>
    <cellStyle name="Добре" xfId="48"/>
    <cellStyle name="Добре 2" xfId="49"/>
    <cellStyle name="Звичайний 10" xfId="50"/>
    <cellStyle name="Звичайний 11" xfId="51"/>
    <cellStyle name="Звичайний 12" xfId="52"/>
    <cellStyle name="Звичайний 13" xfId="53"/>
    <cellStyle name="Звичайний 14" xfId="54"/>
    <cellStyle name="Звичайний 15" xfId="55"/>
    <cellStyle name="Звичайний 16" xfId="56"/>
    <cellStyle name="Звичайний 17" xfId="57"/>
    <cellStyle name="Звичайний 18" xfId="58"/>
    <cellStyle name="Звичайний 19" xfId="59"/>
    <cellStyle name="Звичайний 2" xfId="60"/>
    <cellStyle name="Звичайний 2 2" xfId="61"/>
    <cellStyle name="Звичайний 20" xfId="62"/>
    <cellStyle name="Звичайний 3" xfId="63"/>
    <cellStyle name="Звичайний 3 2" xfId="64"/>
    <cellStyle name="Звичайний 4" xfId="65"/>
    <cellStyle name="Звичайний 4 2" xfId="66"/>
    <cellStyle name="Звичайний 5" xfId="67"/>
    <cellStyle name="Звичайний 6" xfId="68"/>
    <cellStyle name="Звичайний 7" xfId="69"/>
    <cellStyle name="Звичайний 8" xfId="70"/>
    <cellStyle name="Звичайний 9" xfId="71"/>
    <cellStyle name="Зв'язана клітинка" xfId="72"/>
    <cellStyle name="Итог 2" xfId="73"/>
    <cellStyle name="Контрольна клітинка" xfId="74"/>
    <cellStyle name="Контрольна клітинка 2" xfId="75"/>
    <cellStyle name="Назва" xfId="76"/>
    <cellStyle name="Нейтральный 2" xfId="77"/>
    <cellStyle name="Обычный" xfId="0" builtinId="0"/>
    <cellStyle name="Обычный 10" xfId="601"/>
    <cellStyle name="Обычный 2" xfId="78"/>
    <cellStyle name="Обычный 2 2" xfId="79"/>
    <cellStyle name="Обычный 2 3" xfId="116"/>
    <cellStyle name="Обычный 2 4" xfId="407"/>
    <cellStyle name="Обычный 2 5" xfId="602"/>
    <cellStyle name="Обычный 3" xfId="80"/>
    <cellStyle name="Обычный 3 2" xfId="405"/>
    <cellStyle name="Обычный 3 3" xfId="600"/>
    <cellStyle name="Обычный 3 4" xfId="795"/>
    <cellStyle name="Обычный 4" xfId="81"/>
    <cellStyle name="Обычный 5" xfId="82"/>
    <cellStyle name="Обычный 6" xfId="112"/>
    <cellStyle name="Обычный 6 2" xfId="115"/>
    <cellStyle name="Обычный 7" xfId="113"/>
    <cellStyle name="Обычный 8" xfId="114"/>
    <cellStyle name="Обычный 9" xfId="406"/>
    <cellStyle name="Обычный_Дод 7 РП 30.01.12" xfId="83"/>
    <cellStyle name="Обычный_Додаток 6 джерела.." xfId="84"/>
    <cellStyle name="Обычный_Додаток7 програми" xfId="85"/>
    <cellStyle name="Плохой 2" xfId="86"/>
    <cellStyle name="Пояснение 2" xfId="87"/>
    <cellStyle name="Примечание 2" xfId="88"/>
    <cellStyle name="Примечание 2 2" xfId="89"/>
    <cellStyle name="Примечание 3" xfId="90"/>
    <cellStyle name="Стиль 1" xfId="91"/>
    <cellStyle name="Стиль 1 2" xfId="92"/>
    <cellStyle name="Текст попередження" xfId="9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44"/>
  </sheetPr>
  <dimension ref="A1:M128"/>
  <sheetViews>
    <sheetView showZeros="0" tabSelected="1" view="pageBreakPreview" topLeftCell="A16" zoomScaleSheetLayoutView="100" workbookViewId="0">
      <selection activeCell="F2" sqref="F2"/>
    </sheetView>
  </sheetViews>
  <sheetFormatPr defaultColWidth="9.796875" defaultRowHeight="13"/>
  <cols>
    <col min="1" max="1" width="15.796875" style="5" customWidth="1"/>
    <col min="2" max="2" width="12" style="5" customWidth="1"/>
    <col min="3" max="3" width="13.69921875" style="5" customWidth="1"/>
    <col min="4" max="4" width="71" style="6" customWidth="1"/>
    <col min="5" max="5" width="48" style="4" customWidth="1"/>
    <col min="6" max="6" width="19.5" style="4" customWidth="1"/>
    <col min="7" max="7" width="17.5" style="4" customWidth="1"/>
    <col min="8" max="8" width="19" style="4" customWidth="1"/>
    <col min="9" max="9" width="17.296875" style="4" customWidth="1"/>
    <col min="10" max="10" width="17" style="4" customWidth="1"/>
    <col min="11" max="11" width="39.19921875" style="4" customWidth="1"/>
    <col min="12" max="20" width="20.19921875" style="4" customWidth="1"/>
    <col min="21" max="48" width="9.796875" style="4" customWidth="1"/>
    <col min="49" max="66" width="67.69921875" style="4" customWidth="1"/>
    <col min="67" max="16384" width="9.796875" style="4"/>
  </cols>
  <sheetData>
    <row r="1" spans="1:10" ht="15.5">
      <c r="A1" s="3"/>
      <c r="B1" s="3"/>
      <c r="C1" s="3"/>
      <c r="D1" s="3"/>
      <c r="E1" s="3"/>
      <c r="F1" s="126" t="s">
        <v>195</v>
      </c>
      <c r="H1" s="65"/>
      <c r="I1" s="40"/>
    </row>
    <row r="2" spans="1:10" ht="15.5">
      <c r="A2" s="3"/>
      <c r="B2" s="3"/>
      <c r="C2" s="3"/>
      <c r="D2" s="3"/>
      <c r="E2" s="3"/>
      <c r="F2" s="127" t="s">
        <v>197</v>
      </c>
      <c r="H2" s="66"/>
      <c r="I2" s="67"/>
    </row>
    <row r="3" spans="1:10" ht="16.5" customHeight="1">
      <c r="A3" s="3"/>
      <c r="B3" s="3"/>
      <c r="C3" s="3"/>
      <c r="D3" s="3"/>
      <c r="E3" s="3"/>
      <c r="F3" s="127" t="s">
        <v>198</v>
      </c>
      <c r="H3" s="66"/>
      <c r="I3" s="66"/>
    </row>
    <row r="4" spans="1:10" ht="25.15" customHeight="1">
      <c r="A4" s="168" t="s">
        <v>57</v>
      </c>
      <c r="B4" s="168"/>
      <c r="C4" s="168"/>
      <c r="D4" s="168"/>
      <c r="E4" s="168"/>
      <c r="F4" s="168"/>
      <c r="G4" s="168"/>
      <c r="H4" s="168"/>
    </row>
    <row r="5" spans="1:10" ht="27" customHeight="1">
      <c r="A5" s="168" t="s">
        <v>165</v>
      </c>
      <c r="B5" s="174"/>
      <c r="C5" s="174"/>
      <c r="D5" s="174"/>
      <c r="E5" s="174"/>
      <c r="F5" s="174"/>
      <c r="G5" s="174"/>
      <c r="H5" s="174"/>
    </row>
    <row r="6" spans="1:10" ht="18.649999999999999" customHeight="1">
      <c r="A6" s="175" t="s">
        <v>55</v>
      </c>
      <c r="B6" s="176"/>
      <c r="C6" s="176"/>
      <c r="D6" s="176"/>
      <c r="E6" s="176"/>
      <c r="F6" s="176"/>
      <c r="G6" s="176"/>
      <c r="H6" s="176"/>
    </row>
    <row r="7" spans="1:10" ht="14.5" customHeight="1">
      <c r="A7" s="177" t="s">
        <v>56</v>
      </c>
      <c r="B7" s="176"/>
      <c r="C7" s="176"/>
      <c r="D7" s="176"/>
      <c r="E7" s="176"/>
      <c r="F7" s="176"/>
      <c r="G7" s="176"/>
      <c r="H7" s="176"/>
    </row>
    <row r="8" spans="1:10" ht="17.25" customHeight="1">
      <c r="A8" s="1"/>
      <c r="B8" s="1"/>
      <c r="C8" s="1"/>
      <c r="D8" s="1"/>
      <c r="E8" s="1"/>
      <c r="F8" s="1"/>
      <c r="G8" s="1"/>
      <c r="H8" s="7" t="s">
        <v>54</v>
      </c>
    </row>
    <row r="9" spans="1:10" ht="56.25" customHeight="1">
      <c r="A9" s="173" t="s">
        <v>3</v>
      </c>
      <c r="B9" s="173" t="s">
        <v>52</v>
      </c>
      <c r="C9" s="173" t="s">
        <v>32</v>
      </c>
      <c r="D9" s="169" t="s">
        <v>53</v>
      </c>
      <c r="E9" s="170" t="s">
        <v>33</v>
      </c>
      <c r="F9" s="171" t="s">
        <v>34</v>
      </c>
      <c r="G9" s="171" t="s">
        <v>6</v>
      </c>
      <c r="H9" s="171" t="s">
        <v>0</v>
      </c>
      <c r="I9" s="129" t="s">
        <v>1</v>
      </c>
      <c r="J9" s="130"/>
    </row>
    <row r="10" spans="1:10" ht="39.65" customHeight="1">
      <c r="A10" s="173"/>
      <c r="B10" s="173"/>
      <c r="C10" s="173"/>
      <c r="D10" s="169"/>
      <c r="E10" s="170"/>
      <c r="F10" s="172"/>
      <c r="G10" s="172"/>
      <c r="H10" s="172"/>
      <c r="I10" s="41" t="s">
        <v>6</v>
      </c>
      <c r="J10" s="41" t="s">
        <v>35</v>
      </c>
    </row>
    <row r="11" spans="1:10" ht="14.5" customHeight="1">
      <c r="A11" s="8">
        <v>1</v>
      </c>
      <c r="B11" s="8">
        <v>2</v>
      </c>
      <c r="C11" s="8">
        <v>3</v>
      </c>
      <c r="D11" s="8">
        <v>4</v>
      </c>
      <c r="E11" s="8">
        <v>5</v>
      </c>
      <c r="F11" s="8">
        <v>6</v>
      </c>
      <c r="G11" s="8">
        <v>7</v>
      </c>
      <c r="H11" s="8">
        <v>8</v>
      </c>
      <c r="I11" s="8">
        <v>9</v>
      </c>
      <c r="J11" s="8">
        <v>10</v>
      </c>
    </row>
    <row r="12" spans="1:10" s="2" customFormat="1" ht="21" customHeight="1">
      <c r="A12" s="35" t="s">
        <v>24</v>
      </c>
      <c r="B12" s="36"/>
      <c r="C12" s="37"/>
      <c r="D12" s="38" t="s">
        <v>25</v>
      </c>
      <c r="E12" s="22"/>
      <c r="F12" s="24"/>
      <c r="G12" s="39">
        <f>G13</f>
        <v>31677816.449999999</v>
      </c>
      <c r="H12" s="39">
        <f>H13</f>
        <v>24590259.149999999</v>
      </c>
      <c r="I12" s="39">
        <f>I13</f>
        <v>7087557.3000000007</v>
      </c>
      <c r="J12" s="39">
        <f>J13</f>
        <v>5026657.1400000006</v>
      </c>
    </row>
    <row r="13" spans="1:10" s="2" customFormat="1" ht="19.5" customHeight="1">
      <c r="A13" s="31" t="s">
        <v>26</v>
      </c>
      <c r="B13" s="32"/>
      <c r="C13" s="33"/>
      <c r="D13" s="30" t="s">
        <v>25</v>
      </c>
      <c r="E13" s="25"/>
      <c r="F13" s="24"/>
      <c r="G13" s="24">
        <f>G14+G16+G17+G18+G20+G21+G23+G25+G29+G31+G32+G34+G36+G27+G37+G39+G35+G22+G19+G24+G26+G38+G28+G40+G15+G33+G30</f>
        <v>31677816.449999999</v>
      </c>
      <c r="H13" s="24">
        <f>H14+H16+H17+H18+H20+H21+H23+H25+H29+H31+H32+H34+H36+H27+H37+H39+H35+H24+H26+H38+H28+H40+H15</f>
        <v>24590259.149999999</v>
      </c>
      <c r="I13" s="24">
        <f>I14+I16+I17+I18+I20+I21+I23+I25+I29+I31+I32+I34+I36+I27+I37+I39+I22+I19+I33+I30</f>
        <v>7087557.3000000007</v>
      </c>
      <c r="J13" s="24">
        <f>J14+J16+J17+J18+J20+J21+J23+J25+J29+J31+J32+J34+J36+J27+J37+J39+J22+J19+J33+J30</f>
        <v>5026657.1400000006</v>
      </c>
    </row>
    <row r="14" spans="1:10" s="2" customFormat="1" ht="69.75" customHeight="1">
      <c r="A14" s="60" t="s">
        <v>83</v>
      </c>
      <c r="B14" s="78" t="s">
        <v>23</v>
      </c>
      <c r="C14" s="73" t="s">
        <v>84</v>
      </c>
      <c r="D14" s="74" t="s">
        <v>85</v>
      </c>
      <c r="E14" s="79" t="s">
        <v>91</v>
      </c>
      <c r="F14" s="94" t="s">
        <v>92</v>
      </c>
      <c r="G14" s="24">
        <f t="shared" ref="G14:G24" si="0">H14</f>
        <v>664666</v>
      </c>
      <c r="H14" s="24">
        <f>641166+11750+11750</f>
        <v>664666</v>
      </c>
      <c r="I14" s="24"/>
      <c r="J14" s="24"/>
    </row>
    <row r="15" spans="1:10" s="2" customFormat="1" ht="47.25" customHeight="1">
      <c r="A15" s="60" t="s">
        <v>86</v>
      </c>
      <c r="B15" s="83" t="s">
        <v>87</v>
      </c>
      <c r="C15" s="73" t="s">
        <v>89</v>
      </c>
      <c r="D15" s="74" t="s">
        <v>88</v>
      </c>
      <c r="E15" s="108" t="s">
        <v>170</v>
      </c>
      <c r="F15" s="109" t="s">
        <v>171</v>
      </c>
      <c r="G15" s="24">
        <f t="shared" si="0"/>
        <v>281977.25</v>
      </c>
      <c r="H15" s="24">
        <f>72350+17222.85+36360+24500+70000+13890.4+7654+40000</f>
        <v>281977.25</v>
      </c>
      <c r="I15" s="24"/>
      <c r="J15" s="24"/>
    </row>
    <row r="16" spans="1:10" s="2" customFormat="1" ht="30.75" customHeight="1">
      <c r="A16" s="60" t="s">
        <v>86</v>
      </c>
      <c r="B16" s="83" t="s">
        <v>87</v>
      </c>
      <c r="C16" s="73" t="s">
        <v>89</v>
      </c>
      <c r="D16" s="74" t="s">
        <v>88</v>
      </c>
      <c r="E16" s="135" t="s">
        <v>93</v>
      </c>
      <c r="F16" s="138" t="s">
        <v>94</v>
      </c>
      <c r="G16" s="24">
        <f t="shared" si="0"/>
        <v>6973870.7800000003</v>
      </c>
      <c r="H16" s="24">
        <f>5677093-72350+500000+56570.86+550500+15731.92+126125+30200+90000</f>
        <v>6973870.7800000003</v>
      </c>
      <c r="I16" s="24"/>
      <c r="J16" s="24"/>
    </row>
    <row r="17" spans="1:11" s="2" customFormat="1" ht="36" customHeight="1">
      <c r="A17" s="60" t="s">
        <v>100</v>
      </c>
      <c r="B17" s="83">
        <v>2144</v>
      </c>
      <c r="C17" s="73" t="s">
        <v>101</v>
      </c>
      <c r="D17" s="84" t="s">
        <v>102</v>
      </c>
      <c r="E17" s="136"/>
      <c r="F17" s="150"/>
      <c r="G17" s="24">
        <f t="shared" si="0"/>
        <v>834259.82</v>
      </c>
      <c r="H17" s="24">
        <f>657635+15000+247818-70461.26-15731.92</f>
        <v>834259.82</v>
      </c>
      <c r="I17" s="24"/>
      <c r="J17" s="24"/>
    </row>
    <row r="18" spans="1:11" s="2" customFormat="1" ht="32.25" customHeight="1">
      <c r="A18" s="60" t="s">
        <v>103</v>
      </c>
      <c r="B18" s="83">
        <v>2152</v>
      </c>
      <c r="C18" s="73" t="s">
        <v>101</v>
      </c>
      <c r="D18" s="84" t="s">
        <v>104</v>
      </c>
      <c r="E18" s="136"/>
      <c r="F18" s="150"/>
      <c r="G18" s="24">
        <f t="shared" si="0"/>
        <v>78300</v>
      </c>
      <c r="H18" s="24">
        <f>45200+97300+6000-70200</f>
        <v>78300</v>
      </c>
      <c r="I18" s="24"/>
      <c r="J18" s="24"/>
      <c r="K18" s="2" t="s">
        <v>163</v>
      </c>
    </row>
    <row r="19" spans="1:11" s="2" customFormat="1" ht="32.25" customHeight="1">
      <c r="A19" s="60" t="s">
        <v>136</v>
      </c>
      <c r="B19" s="83" t="s">
        <v>137</v>
      </c>
      <c r="C19" s="73" t="s">
        <v>67</v>
      </c>
      <c r="D19" s="74" t="s">
        <v>138</v>
      </c>
      <c r="E19" s="144"/>
      <c r="F19" s="149"/>
      <c r="G19" s="24">
        <f>H19+I19</f>
        <v>245215</v>
      </c>
      <c r="H19" s="24"/>
      <c r="I19" s="24">
        <v>245215</v>
      </c>
      <c r="J19" s="24">
        <v>245215</v>
      </c>
      <c r="K19" s="2" t="s">
        <v>164</v>
      </c>
    </row>
    <row r="20" spans="1:11" s="2" customFormat="1" ht="72.75" customHeight="1">
      <c r="A20" s="60" t="s">
        <v>95</v>
      </c>
      <c r="B20" s="83">
        <v>2111</v>
      </c>
      <c r="C20" s="73" t="s">
        <v>96</v>
      </c>
      <c r="D20" s="85" t="s">
        <v>97</v>
      </c>
      <c r="E20" s="135" t="s">
        <v>98</v>
      </c>
      <c r="F20" s="138" t="s">
        <v>99</v>
      </c>
      <c r="G20" s="24">
        <f>H20+I20</f>
        <v>10938053.9</v>
      </c>
      <c r="H20" s="24">
        <f>10518313.9+54840</f>
        <v>10573153.9</v>
      </c>
      <c r="I20" s="24">
        <f>38000+1000+90000+180000-24700+80600</f>
        <v>364900</v>
      </c>
      <c r="J20" s="24">
        <f>38000+1000+90000+180000-24700</f>
        <v>284300</v>
      </c>
      <c r="K20" s="125">
        <f>I22+I19</f>
        <v>325969.7</v>
      </c>
    </row>
    <row r="21" spans="1:11" s="2" customFormat="1" ht="28.5" customHeight="1">
      <c r="A21" s="60" t="s">
        <v>103</v>
      </c>
      <c r="B21" s="83">
        <v>2152</v>
      </c>
      <c r="C21" s="73" t="s">
        <v>101</v>
      </c>
      <c r="D21" s="84" t="s">
        <v>104</v>
      </c>
      <c r="E21" s="136"/>
      <c r="F21" s="139"/>
      <c r="G21" s="24">
        <f>H21+I21</f>
        <v>1179084.3999999999</v>
      </c>
      <c r="H21" s="24">
        <f>98000+269000+9100+70000+208430-50000-5414.6</f>
        <v>599115.4</v>
      </c>
      <c r="I21" s="24">
        <f>722200-137200-5031</f>
        <v>579969</v>
      </c>
      <c r="J21" s="24">
        <f>722200-137200-5031</f>
        <v>579969</v>
      </c>
    </row>
    <row r="22" spans="1:11" s="2" customFormat="1" ht="28.5" customHeight="1">
      <c r="A22" s="60" t="s">
        <v>136</v>
      </c>
      <c r="B22" s="83" t="s">
        <v>137</v>
      </c>
      <c r="C22" s="73" t="s">
        <v>67</v>
      </c>
      <c r="D22" s="74" t="s">
        <v>138</v>
      </c>
      <c r="E22" s="137"/>
      <c r="F22" s="140"/>
      <c r="G22" s="24">
        <f>H22+I22</f>
        <v>80754.700000000012</v>
      </c>
      <c r="H22" s="24"/>
      <c r="I22" s="24">
        <f>75340.1+5414.6</f>
        <v>80754.700000000012</v>
      </c>
      <c r="J22" s="24">
        <f>75340.1+5414.6</f>
        <v>80754.700000000012</v>
      </c>
      <c r="K22" s="2" t="s">
        <v>139</v>
      </c>
    </row>
    <row r="23" spans="1:11" ht="35.25" customHeight="1">
      <c r="A23" s="45" t="s">
        <v>7</v>
      </c>
      <c r="B23" s="45" t="s">
        <v>4</v>
      </c>
      <c r="C23" s="45" t="s">
        <v>5</v>
      </c>
      <c r="D23" s="46" t="s">
        <v>27</v>
      </c>
      <c r="E23" s="141" t="s">
        <v>105</v>
      </c>
      <c r="F23" s="143" t="s">
        <v>46</v>
      </c>
      <c r="G23" s="23">
        <f t="shared" si="0"/>
        <v>2376146.21</v>
      </c>
      <c r="H23" s="24">
        <f>2306146.21+70000</f>
        <v>2376146.21</v>
      </c>
      <c r="I23" s="89"/>
      <c r="J23" s="89"/>
      <c r="K23" s="42"/>
    </row>
    <row r="24" spans="1:11" ht="35.25" customHeight="1">
      <c r="A24" s="99" t="s">
        <v>144</v>
      </c>
      <c r="B24" s="99" t="s">
        <v>145</v>
      </c>
      <c r="C24" s="100" t="s">
        <v>146</v>
      </c>
      <c r="D24" s="101" t="s">
        <v>147</v>
      </c>
      <c r="E24" s="142"/>
      <c r="F24" s="144"/>
      <c r="G24" s="23">
        <f t="shared" si="0"/>
        <v>11321.79</v>
      </c>
      <c r="H24" s="24">
        <f>28108-16786.21</f>
        <v>11321.79</v>
      </c>
      <c r="I24" s="89"/>
      <c r="J24" s="89"/>
      <c r="K24" s="42"/>
    </row>
    <row r="25" spans="1:11" ht="41.25" customHeight="1">
      <c r="A25" s="45" t="s">
        <v>8</v>
      </c>
      <c r="B25" s="45" t="s">
        <v>9</v>
      </c>
      <c r="C25" s="45" t="s">
        <v>2</v>
      </c>
      <c r="D25" s="46" t="s">
        <v>10</v>
      </c>
      <c r="E25" s="145" t="s">
        <v>70</v>
      </c>
      <c r="F25" s="147" t="s">
        <v>69</v>
      </c>
      <c r="G25" s="23">
        <f>H25+I25</f>
        <v>360291</v>
      </c>
      <c r="H25" s="24">
        <f>510000-263709+75000+31000+8000</f>
        <v>360291</v>
      </c>
      <c r="I25" s="89"/>
      <c r="J25" s="89"/>
      <c r="K25" s="42"/>
    </row>
    <row r="26" spans="1:11" ht="67.5" customHeight="1">
      <c r="A26" s="99" t="s">
        <v>140</v>
      </c>
      <c r="B26" s="99" t="s">
        <v>141</v>
      </c>
      <c r="C26" s="100" t="s">
        <v>142</v>
      </c>
      <c r="D26" s="101" t="s">
        <v>143</v>
      </c>
      <c r="E26" s="146"/>
      <c r="F26" s="148"/>
      <c r="G26" s="23">
        <f>H26+I26</f>
        <v>74796</v>
      </c>
      <c r="H26" s="24">
        <f>74771+25</f>
        <v>74796</v>
      </c>
      <c r="I26" s="89"/>
      <c r="J26" s="89"/>
      <c r="K26" s="42"/>
    </row>
    <row r="27" spans="1:11" ht="44.25" customHeight="1">
      <c r="A27" s="22" t="s">
        <v>112</v>
      </c>
      <c r="B27" s="22" t="s">
        <v>113</v>
      </c>
      <c r="C27" s="87" t="s">
        <v>114</v>
      </c>
      <c r="D27" s="88" t="s">
        <v>115</v>
      </c>
      <c r="E27" s="146"/>
      <c r="F27" s="148"/>
      <c r="G27" s="23">
        <f>H27</f>
        <v>7760</v>
      </c>
      <c r="H27" s="24">
        <v>7760</v>
      </c>
      <c r="I27" s="89"/>
      <c r="J27" s="89"/>
      <c r="K27" s="42"/>
    </row>
    <row r="28" spans="1:11" ht="44.25" customHeight="1">
      <c r="A28" s="105" t="s">
        <v>160</v>
      </c>
      <c r="B28" s="105" t="s">
        <v>161</v>
      </c>
      <c r="C28" s="106" t="s">
        <v>114</v>
      </c>
      <c r="D28" s="107" t="s">
        <v>162</v>
      </c>
      <c r="E28" s="144"/>
      <c r="F28" s="149"/>
      <c r="G28" s="23">
        <f>H28</f>
        <v>1000</v>
      </c>
      <c r="H28" s="24">
        <v>1000</v>
      </c>
      <c r="I28" s="89"/>
      <c r="J28" s="89"/>
      <c r="K28" s="42"/>
    </row>
    <row r="29" spans="1:11" ht="39" customHeight="1">
      <c r="A29" s="48" t="s">
        <v>15</v>
      </c>
      <c r="B29" s="48" t="s">
        <v>16</v>
      </c>
      <c r="C29" s="30" t="s">
        <v>17</v>
      </c>
      <c r="D29" s="49" t="s">
        <v>18</v>
      </c>
      <c r="E29" s="145" t="s">
        <v>106</v>
      </c>
      <c r="F29" s="143" t="s">
        <v>50</v>
      </c>
      <c r="G29" s="23">
        <f>H29+I29</f>
        <v>2030919.13</v>
      </c>
      <c r="H29" s="24">
        <f>50000+6500+8000</f>
        <v>64500</v>
      </c>
      <c r="I29" s="120">
        <v>1966419.13</v>
      </c>
      <c r="J29" s="89">
        <v>0</v>
      </c>
    </row>
    <row r="30" spans="1:11" ht="39.75" customHeight="1">
      <c r="A30" s="119" t="s">
        <v>192</v>
      </c>
      <c r="B30" s="119" t="s">
        <v>193</v>
      </c>
      <c r="C30" s="122" t="s">
        <v>189</v>
      </c>
      <c r="D30" s="121" t="s">
        <v>194</v>
      </c>
      <c r="E30" s="144"/>
      <c r="F30" s="144"/>
      <c r="G30" s="23">
        <f>H30+I30</f>
        <v>21097.439999999999</v>
      </c>
      <c r="H30" s="24"/>
      <c r="I30" s="123">
        <v>21097.439999999999</v>
      </c>
      <c r="J30" s="123">
        <v>21097.439999999999</v>
      </c>
      <c r="K30" s="124"/>
    </row>
    <row r="31" spans="1:11" ht="105" customHeight="1">
      <c r="A31" s="48" t="s">
        <v>63</v>
      </c>
      <c r="B31" s="48">
        <v>7461</v>
      </c>
      <c r="C31" s="30" t="s">
        <v>64</v>
      </c>
      <c r="D31" s="49" t="s">
        <v>65</v>
      </c>
      <c r="E31" s="95" t="s">
        <v>71</v>
      </c>
      <c r="F31" s="96" t="s">
        <v>72</v>
      </c>
      <c r="G31" s="23">
        <f>H31+I31</f>
        <v>189004</v>
      </c>
      <c r="H31" s="24">
        <f>500000-400000+200000-110996</f>
        <v>189004</v>
      </c>
      <c r="I31" s="69">
        <v>0</v>
      </c>
      <c r="J31" s="69">
        <v>0</v>
      </c>
    </row>
    <row r="32" spans="1:11" ht="44.25" customHeight="1">
      <c r="A32" s="48" t="s">
        <v>66</v>
      </c>
      <c r="B32" s="48">
        <v>7310</v>
      </c>
      <c r="C32" s="30" t="s">
        <v>67</v>
      </c>
      <c r="D32" s="49" t="s">
        <v>68</v>
      </c>
      <c r="E32" s="151" t="s">
        <v>90</v>
      </c>
      <c r="F32" s="151" t="s">
        <v>107</v>
      </c>
      <c r="G32" s="23">
        <f>H32+I32</f>
        <v>3345321</v>
      </c>
      <c r="H32" s="24"/>
      <c r="I32" s="69">
        <f>1803709+300000+1230200+11412</f>
        <v>3345321</v>
      </c>
      <c r="J32" s="69">
        <f>1803709+300000+1230200+11412</f>
        <v>3345321</v>
      </c>
    </row>
    <row r="33" spans="1:11" ht="36.75" customHeight="1">
      <c r="A33" s="119" t="s">
        <v>191</v>
      </c>
      <c r="B33" s="119" t="s">
        <v>188</v>
      </c>
      <c r="C33" s="122" t="s">
        <v>189</v>
      </c>
      <c r="D33" s="121" t="s">
        <v>190</v>
      </c>
      <c r="E33" s="144"/>
      <c r="F33" s="144"/>
      <c r="G33" s="23">
        <f>H33+I33</f>
        <v>470000</v>
      </c>
      <c r="H33" s="24"/>
      <c r="I33" s="69">
        <v>470000</v>
      </c>
      <c r="J33" s="69">
        <v>470000</v>
      </c>
    </row>
    <row r="34" spans="1:11" ht="60" customHeight="1">
      <c r="A34" s="45" t="s">
        <v>11</v>
      </c>
      <c r="B34" s="45" t="s">
        <v>12</v>
      </c>
      <c r="C34" s="45" t="s">
        <v>13</v>
      </c>
      <c r="D34" s="50" t="s">
        <v>14</v>
      </c>
      <c r="E34" s="131" t="s">
        <v>73</v>
      </c>
      <c r="F34" s="133" t="s">
        <v>74</v>
      </c>
      <c r="G34" s="23">
        <f>H34</f>
        <v>11475</v>
      </c>
      <c r="H34" s="24">
        <f>50000-6500-27025-5000</f>
        <v>11475</v>
      </c>
      <c r="I34" s="89"/>
      <c r="J34" s="89"/>
    </row>
    <row r="35" spans="1:11" ht="30.75" customHeight="1">
      <c r="A35" s="22" t="s">
        <v>116</v>
      </c>
      <c r="B35" s="22" t="s">
        <v>117</v>
      </c>
      <c r="C35" s="87" t="s">
        <v>23</v>
      </c>
      <c r="D35" s="90" t="s">
        <v>118</v>
      </c>
      <c r="E35" s="132"/>
      <c r="F35" s="134"/>
      <c r="G35" s="23">
        <f>H35</f>
        <v>19800</v>
      </c>
      <c r="H35" s="24">
        <v>19800</v>
      </c>
      <c r="I35" s="89"/>
      <c r="J35" s="89"/>
    </row>
    <row r="36" spans="1:11" ht="67.5" customHeight="1">
      <c r="A36" s="48" t="s">
        <v>19</v>
      </c>
      <c r="B36" s="48" t="s">
        <v>20</v>
      </c>
      <c r="C36" s="30" t="s">
        <v>21</v>
      </c>
      <c r="D36" s="49" t="s">
        <v>22</v>
      </c>
      <c r="E36" s="76" t="s">
        <v>44</v>
      </c>
      <c r="F36" s="43" t="s">
        <v>45</v>
      </c>
      <c r="G36" s="23">
        <f>H36+I36</f>
        <v>13881.03</v>
      </c>
      <c r="H36" s="24">
        <v>0</v>
      </c>
      <c r="I36" s="29">
        <v>13881.03</v>
      </c>
      <c r="J36" s="89"/>
    </row>
    <row r="37" spans="1:11" ht="82.5" customHeight="1">
      <c r="A37" s="91" t="s">
        <v>119</v>
      </c>
      <c r="B37" s="60" t="s">
        <v>120</v>
      </c>
      <c r="C37" s="73" t="s">
        <v>121</v>
      </c>
      <c r="D37" s="74" t="s">
        <v>122</v>
      </c>
      <c r="E37" s="93" t="s">
        <v>123</v>
      </c>
      <c r="F37" s="94" t="s">
        <v>124</v>
      </c>
      <c r="G37" s="23">
        <f>H37+I37</f>
        <v>1073900</v>
      </c>
      <c r="H37" s="24">
        <f>318900+207000+184000+300000+64000</f>
        <v>1073900</v>
      </c>
      <c r="I37" s="29"/>
      <c r="J37" s="29"/>
      <c r="K37" s="27"/>
    </row>
    <row r="38" spans="1:11" ht="59.25" customHeight="1">
      <c r="A38" s="99" t="s">
        <v>148</v>
      </c>
      <c r="B38" s="99" t="s">
        <v>149</v>
      </c>
      <c r="C38" s="100" t="s">
        <v>5</v>
      </c>
      <c r="D38" s="101" t="s">
        <v>150</v>
      </c>
      <c r="E38" s="103" t="s">
        <v>158</v>
      </c>
      <c r="F38" s="98" t="s">
        <v>159</v>
      </c>
      <c r="G38" s="23">
        <f>H38+I38</f>
        <v>74400</v>
      </c>
      <c r="H38" s="24">
        <v>74400</v>
      </c>
      <c r="I38" s="29"/>
      <c r="J38" s="29"/>
      <c r="K38" s="27"/>
    </row>
    <row r="39" spans="1:11" ht="48" customHeight="1">
      <c r="A39" s="91" t="s">
        <v>78</v>
      </c>
      <c r="B39" s="60" t="s">
        <v>125</v>
      </c>
      <c r="C39" s="73" t="s">
        <v>79</v>
      </c>
      <c r="D39" s="74" t="s">
        <v>80</v>
      </c>
      <c r="E39" s="79" t="s">
        <v>82</v>
      </c>
      <c r="F39" s="28" t="s">
        <v>81</v>
      </c>
      <c r="G39" s="23">
        <f>H39</f>
        <v>50000</v>
      </c>
      <c r="H39" s="24">
        <f>31727+18273</f>
        <v>50000</v>
      </c>
      <c r="I39" s="29"/>
      <c r="J39" s="29"/>
      <c r="K39" s="27"/>
    </row>
    <row r="40" spans="1:11" ht="54" customHeight="1">
      <c r="A40" s="91" t="s">
        <v>168</v>
      </c>
      <c r="B40" s="60">
        <v>7540</v>
      </c>
      <c r="C40" s="73" t="s">
        <v>79</v>
      </c>
      <c r="D40" s="74" t="s">
        <v>169</v>
      </c>
      <c r="E40" s="28" t="s">
        <v>90</v>
      </c>
      <c r="F40" s="70" t="s">
        <v>107</v>
      </c>
      <c r="G40" s="23">
        <f>H40</f>
        <v>270522</v>
      </c>
      <c r="H40" s="24">
        <v>270522</v>
      </c>
      <c r="I40" s="29"/>
      <c r="J40" s="29"/>
      <c r="K40" s="27"/>
    </row>
    <row r="41" spans="1:11" ht="32.25" customHeight="1">
      <c r="A41" s="35" t="s">
        <v>38</v>
      </c>
      <c r="B41" s="51"/>
      <c r="C41" s="52"/>
      <c r="D41" s="53" t="s">
        <v>36</v>
      </c>
      <c r="E41" s="34"/>
      <c r="F41" s="43"/>
      <c r="G41" s="54">
        <f t="shared" ref="G41:J41" si="1">G42</f>
        <v>4979982</v>
      </c>
      <c r="H41" s="54">
        <f t="shared" si="1"/>
        <v>543957</v>
      </c>
      <c r="I41" s="54">
        <f t="shared" si="1"/>
        <v>4436025</v>
      </c>
      <c r="J41" s="54">
        <f t="shared" si="1"/>
        <v>4436025</v>
      </c>
      <c r="K41" s="27"/>
    </row>
    <row r="42" spans="1:11" ht="33.75" customHeight="1">
      <c r="A42" s="31" t="s">
        <v>37</v>
      </c>
      <c r="B42" s="45"/>
      <c r="C42" s="47"/>
      <c r="D42" s="55" t="s">
        <v>36</v>
      </c>
      <c r="E42" s="34"/>
      <c r="F42" s="43"/>
      <c r="G42" s="23">
        <f>G43+G44+G46+G49+G50+G52+G45+G51+G47+G48</f>
        <v>4979982</v>
      </c>
      <c r="H42" s="23">
        <f>H43+H44+H46+H49+H52+H45+H51+H47+H48</f>
        <v>543957</v>
      </c>
      <c r="I42" s="23">
        <f>I43+I44+I46+I49+I50+I52+I51+I47+I48</f>
        <v>4436025</v>
      </c>
      <c r="J42" s="23">
        <f>J43+J44+J46+J49+J50+J52+J51+J47+J48</f>
        <v>4436025</v>
      </c>
      <c r="K42" s="27"/>
    </row>
    <row r="43" spans="1:11" ht="27" customHeight="1">
      <c r="A43" s="60" t="s">
        <v>108</v>
      </c>
      <c r="B43" s="60" t="s">
        <v>109</v>
      </c>
      <c r="C43" s="73" t="s">
        <v>75</v>
      </c>
      <c r="D43" s="74" t="s">
        <v>76</v>
      </c>
      <c r="E43" s="135" t="s">
        <v>51</v>
      </c>
      <c r="F43" s="135" t="s">
        <v>111</v>
      </c>
      <c r="G43" s="23">
        <f>H43</f>
        <v>9100</v>
      </c>
      <c r="H43" s="24">
        <v>9100</v>
      </c>
      <c r="I43" s="89"/>
      <c r="J43" s="29"/>
      <c r="K43" s="72" t="s">
        <v>77</v>
      </c>
    </row>
    <row r="44" spans="1:11" ht="36" customHeight="1">
      <c r="A44" s="60" t="s">
        <v>129</v>
      </c>
      <c r="B44" s="60" t="s">
        <v>130</v>
      </c>
      <c r="C44" s="73" t="s">
        <v>131</v>
      </c>
      <c r="D44" s="74" t="s">
        <v>132</v>
      </c>
      <c r="E44" s="152"/>
      <c r="F44" s="136"/>
      <c r="G44" s="23">
        <f>H44+I44</f>
        <v>163100</v>
      </c>
      <c r="H44" s="24">
        <f>163100</f>
        <v>163100</v>
      </c>
      <c r="I44" s="89"/>
      <c r="J44" s="29"/>
      <c r="K44" s="72" t="s">
        <v>196</v>
      </c>
    </row>
    <row r="45" spans="1:11" ht="67.5" customHeight="1">
      <c r="A45" s="113" t="s">
        <v>172</v>
      </c>
      <c r="B45" s="113" t="s">
        <v>173</v>
      </c>
      <c r="C45" s="112" t="s">
        <v>174</v>
      </c>
      <c r="D45" s="111" t="s">
        <v>175</v>
      </c>
      <c r="E45" s="144"/>
      <c r="F45" s="144"/>
      <c r="G45" s="23">
        <f>H45+I45</f>
        <v>85050</v>
      </c>
      <c r="H45" s="24">
        <f>110000-24950</f>
        <v>85050</v>
      </c>
      <c r="I45" s="89"/>
      <c r="J45" s="29"/>
      <c r="K45" s="72"/>
    </row>
    <row r="46" spans="1:11" ht="33.75" customHeight="1">
      <c r="A46" s="60" t="s">
        <v>126</v>
      </c>
      <c r="B46" s="60" t="s">
        <v>127</v>
      </c>
      <c r="C46" s="73" t="s">
        <v>67</v>
      </c>
      <c r="D46" s="74" t="s">
        <v>128</v>
      </c>
      <c r="E46" s="151" t="s">
        <v>90</v>
      </c>
      <c r="F46" s="151" t="s">
        <v>107</v>
      </c>
      <c r="G46" s="23">
        <f>H46+I46</f>
        <v>55134</v>
      </c>
      <c r="H46" s="24"/>
      <c r="I46" s="92">
        <f>49934+3500000+300000-300000-3500000+186700+5200-186700</f>
        <v>55134</v>
      </c>
      <c r="J46" s="29">
        <f>I46</f>
        <v>55134</v>
      </c>
      <c r="K46" s="72" t="s">
        <v>184</v>
      </c>
    </row>
    <row r="47" spans="1:11" ht="42.75" customHeight="1">
      <c r="A47" s="116" t="s">
        <v>182</v>
      </c>
      <c r="B47" s="116" t="s">
        <v>183</v>
      </c>
      <c r="C47" s="115" t="s">
        <v>131</v>
      </c>
      <c r="D47" s="114" t="s">
        <v>132</v>
      </c>
      <c r="E47" s="167"/>
      <c r="F47" s="167"/>
      <c r="G47" s="23">
        <f>H47+I47</f>
        <v>3500000</v>
      </c>
      <c r="H47" s="24">
        <v>179001</v>
      </c>
      <c r="I47" s="92">
        <f>3500000-186700+186700-179001</f>
        <v>3320999</v>
      </c>
      <c r="J47" s="29">
        <f>I47</f>
        <v>3320999</v>
      </c>
      <c r="K47" s="72" t="s">
        <v>185</v>
      </c>
    </row>
    <row r="48" spans="1:11" ht="39" customHeight="1">
      <c r="A48" s="116" t="s">
        <v>187</v>
      </c>
      <c r="B48" s="116" t="s">
        <v>188</v>
      </c>
      <c r="C48" s="115" t="s">
        <v>189</v>
      </c>
      <c r="D48" s="114" t="s">
        <v>190</v>
      </c>
      <c r="E48" s="144"/>
      <c r="F48" s="144"/>
      <c r="G48" s="23">
        <f>H48+I48</f>
        <v>300000</v>
      </c>
      <c r="H48" s="24"/>
      <c r="I48" s="92">
        <v>300000</v>
      </c>
      <c r="J48" s="29">
        <v>300000</v>
      </c>
      <c r="K48" s="72"/>
    </row>
    <row r="49" spans="1:13" ht="50.25" customHeight="1">
      <c r="A49" s="60" t="s">
        <v>133</v>
      </c>
      <c r="B49" s="60">
        <v>1070</v>
      </c>
      <c r="C49" s="73" t="s">
        <v>134</v>
      </c>
      <c r="D49" s="74" t="s">
        <v>135</v>
      </c>
      <c r="E49" s="93" t="s">
        <v>82</v>
      </c>
      <c r="F49" s="94" t="s">
        <v>81</v>
      </c>
      <c r="G49" s="23">
        <f>H49</f>
        <v>17000</v>
      </c>
      <c r="H49" s="24">
        <v>17000</v>
      </c>
      <c r="I49" s="92"/>
      <c r="J49" s="29"/>
      <c r="K49" s="72" t="s">
        <v>186</v>
      </c>
    </row>
    <row r="50" spans="1:13" ht="32.25" customHeight="1">
      <c r="A50" s="60" t="s">
        <v>151</v>
      </c>
      <c r="B50" s="22" t="s">
        <v>117</v>
      </c>
      <c r="C50" s="87" t="s">
        <v>23</v>
      </c>
      <c r="D50" s="90" t="s">
        <v>118</v>
      </c>
      <c r="E50" s="135" t="s">
        <v>90</v>
      </c>
      <c r="F50" s="138" t="s">
        <v>107</v>
      </c>
      <c r="G50" s="23">
        <f>H50+I50</f>
        <v>253200</v>
      </c>
      <c r="H50" s="24"/>
      <c r="I50" s="92">
        <f>197360+43840+12000</f>
        <v>253200</v>
      </c>
      <c r="J50" s="92">
        <f>197360+43840+12000</f>
        <v>253200</v>
      </c>
      <c r="K50" s="72"/>
    </row>
    <row r="51" spans="1:13" ht="66.75" customHeight="1">
      <c r="A51" s="113" t="s">
        <v>176</v>
      </c>
      <c r="B51" s="113" t="s">
        <v>177</v>
      </c>
      <c r="C51" s="112" t="s">
        <v>75</v>
      </c>
      <c r="D51" s="111" t="s">
        <v>178</v>
      </c>
      <c r="E51" s="136"/>
      <c r="F51" s="150"/>
      <c r="G51" s="23">
        <f>H51+I51</f>
        <v>69790</v>
      </c>
      <c r="H51" s="24"/>
      <c r="I51" s="92">
        <f>70597-807</f>
        <v>69790</v>
      </c>
      <c r="J51" s="92">
        <f>70597-807</f>
        <v>69790</v>
      </c>
      <c r="K51" s="72"/>
    </row>
    <row r="52" spans="1:13" ht="70.5" customHeight="1">
      <c r="A52" s="60" t="s">
        <v>166</v>
      </c>
      <c r="B52" s="22">
        <v>1182</v>
      </c>
      <c r="C52" s="112" t="s">
        <v>75</v>
      </c>
      <c r="D52" s="90" t="s">
        <v>167</v>
      </c>
      <c r="E52" s="165"/>
      <c r="F52" s="166"/>
      <c r="G52" s="23">
        <f>H52+I52</f>
        <v>527608</v>
      </c>
      <c r="H52" s="24">
        <v>90706</v>
      </c>
      <c r="I52" s="92">
        <v>436902</v>
      </c>
      <c r="J52" s="92">
        <v>436902</v>
      </c>
      <c r="K52" s="72"/>
    </row>
    <row r="53" spans="1:13" ht="42" customHeight="1">
      <c r="A53" s="56" t="s">
        <v>28</v>
      </c>
      <c r="B53" s="57"/>
      <c r="C53" s="58"/>
      <c r="D53" s="59" t="s">
        <v>29</v>
      </c>
      <c r="E53" s="26"/>
      <c r="F53" s="44"/>
      <c r="G53" s="54">
        <f>H53+I53</f>
        <v>794533</v>
      </c>
      <c r="H53" s="39">
        <f>H54</f>
        <v>733600</v>
      </c>
      <c r="I53" s="39">
        <f>I54</f>
        <v>60933</v>
      </c>
      <c r="J53" s="39">
        <f>J54</f>
        <v>60933</v>
      </c>
    </row>
    <row r="54" spans="1:13" ht="37.5" customHeight="1">
      <c r="A54" s="60" t="s">
        <v>30</v>
      </c>
      <c r="B54" s="61"/>
      <c r="C54" s="62"/>
      <c r="D54" s="63" t="s">
        <v>29</v>
      </c>
      <c r="E54" s="28"/>
      <c r="F54" s="44"/>
      <c r="G54" s="23">
        <f>G55+G56+G59+G58+G57</f>
        <v>794533</v>
      </c>
      <c r="H54" s="23">
        <f>H55+H56+H59+H58</f>
        <v>733600</v>
      </c>
      <c r="I54" s="23">
        <f>I57</f>
        <v>60933</v>
      </c>
      <c r="J54" s="23">
        <f>J57</f>
        <v>60933</v>
      </c>
    </row>
    <row r="55" spans="1:13" ht="36.65" customHeight="1">
      <c r="A55" s="60" t="s">
        <v>41</v>
      </c>
      <c r="B55" s="61" t="s">
        <v>59</v>
      </c>
      <c r="C55" s="62" t="s">
        <v>31</v>
      </c>
      <c r="D55" s="63" t="s">
        <v>42</v>
      </c>
      <c r="E55" s="151" t="s">
        <v>110</v>
      </c>
      <c r="F55" s="160" t="s">
        <v>49</v>
      </c>
      <c r="G55" s="23">
        <f>H55</f>
        <v>25000</v>
      </c>
      <c r="H55" s="24">
        <v>25000</v>
      </c>
      <c r="I55" s="89"/>
      <c r="J55" s="89"/>
    </row>
    <row r="56" spans="1:13" ht="23.5" customHeight="1">
      <c r="A56" s="60" t="s">
        <v>60</v>
      </c>
      <c r="B56" s="61" t="s">
        <v>61</v>
      </c>
      <c r="C56" s="62" t="s">
        <v>31</v>
      </c>
      <c r="D56" s="63" t="s">
        <v>62</v>
      </c>
      <c r="E56" s="162"/>
      <c r="F56" s="161"/>
      <c r="G56" s="23">
        <f>H56</f>
        <v>652500</v>
      </c>
      <c r="H56" s="24">
        <f>652500</f>
        <v>652500</v>
      </c>
      <c r="I56" s="89"/>
      <c r="J56" s="89"/>
      <c r="K56" s="75"/>
    </row>
    <row r="57" spans="1:13" ht="45.75" customHeight="1">
      <c r="A57" s="113" t="s">
        <v>179</v>
      </c>
      <c r="B57" s="113" t="s">
        <v>180</v>
      </c>
      <c r="C57" s="112" t="s">
        <v>67</v>
      </c>
      <c r="D57" s="111" t="s">
        <v>181</v>
      </c>
      <c r="E57" s="28" t="s">
        <v>90</v>
      </c>
      <c r="F57" s="110" t="s">
        <v>107</v>
      </c>
      <c r="G57" s="23">
        <f>H57+I57</f>
        <v>60933</v>
      </c>
      <c r="H57" s="24"/>
      <c r="I57" s="29">
        <v>60933</v>
      </c>
      <c r="J57" s="29">
        <v>60933</v>
      </c>
      <c r="K57" s="75"/>
    </row>
    <row r="58" spans="1:13" ht="52.5" customHeight="1">
      <c r="A58" s="99" t="s">
        <v>152</v>
      </c>
      <c r="B58" s="99" t="s">
        <v>153</v>
      </c>
      <c r="C58" s="100" t="s">
        <v>154</v>
      </c>
      <c r="D58" s="101" t="s">
        <v>155</v>
      </c>
      <c r="E58" s="102" t="s">
        <v>156</v>
      </c>
      <c r="F58" s="97" t="s">
        <v>157</v>
      </c>
      <c r="G58" s="23">
        <f>H58</f>
        <v>0</v>
      </c>
      <c r="H58" s="24">
        <v>0</v>
      </c>
      <c r="I58" s="89"/>
      <c r="J58" s="89"/>
      <c r="K58" s="75"/>
    </row>
    <row r="59" spans="1:13" ht="54.75" customHeight="1">
      <c r="A59" s="31" t="s">
        <v>40</v>
      </c>
      <c r="B59" s="31" t="s">
        <v>58</v>
      </c>
      <c r="C59" s="68" t="s">
        <v>43</v>
      </c>
      <c r="D59" s="64" t="s">
        <v>39</v>
      </c>
      <c r="E59" s="86" t="s">
        <v>47</v>
      </c>
      <c r="F59" s="81" t="s">
        <v>48</v>
      </c>
      <c r="G59" s="23">
        <f>H59</f>
        <v>56100</v>
      </c>
      <c r="H59" s="24">
        <f>30000+26100</f>
        <v>56100</v>
      </c>
      <c r="I59" s="89"/>
      <c r="J59" s="89"/>
    </row>
    <row r="60" spans="1:13" s="2" customFormat="1" ht="35.25" customHeight="1">
      <c r="A60" s="157" t="s">
        <v>6</v>
      </c>
      <c r="B60" s="158"/>
      <c r="C60" s="158"/>
      <c r="D60" s="158"/>
      <c r="E60" s="159"/>
      <c r="F60" s="80"/>
      <c r="G60" s="82">
        <f>G53+G41+G12</f>
        <v>37452331.450000003</v>
      </c>
      <c r="H60" s="82">
        <f>H53+H41+H12</f>
        <v>25867816.149999999</v>
      </c>
      <c r="I60" s="82">
        <f>I53+I41+I12</f>
        <v>11584515.300000001</v>
      </c>
      <c r="J60" s="82">
        <f>J53+J41+J12</f>
        <v>9523615.1400000006</v>
      </c>
      <c r="K60" s="71">
        <f>G53+G41+G12</f>
        <v>37452331.450000003</v>
      </c>
      <c r="L60" s="71">
        <f>H53+H41+H12</f>
        <v>25867816.149999999</v>
      </c>
      <c r="M60" s="71">
        <f>I53+I41+I12</f>
        <v>11584515.300000001</v>
      </c>
    </row>
    <row r="61" spans="1:13" s="10" customFormat="1" ht="51" customHeight="1">
      <c r="A61" s="11"/>
      <c r="B61" s="11"/>
      <c r="C61" s="118"/>
      <c r="D61" s="117" t="s">
        <v>199</v>
      </c>
      <c r="E61" s="128" t="s">
        <v>200</v>
      </c>
      <c r="F61" s="104"/>
      <c r="G61" s="104"/>
      <c r="H61" s="104"/>
      <c r="I61" s="9"/>
      <c r="J61" s="9"/>
    </row>
    <row r="62" spans="1:13" s="14" customFormat="1" ht="18.75" customHeight="1">
      <c r="A62" s="12"/>
      <c r="B62" s="163"/>
      <c r="C62" s="164"/>
      <c r="D62" s="164"/>
      <c r="E62" s="164"/>
      <c r="F62"/>
      <c r="G62"/>
      <c r="H62"/>
    </row>
    <row r="63" spans="1:13" s="21" customFormat="1" ht="18.75" customHeight="1">
      <c r="A63" s="5"/>
      <c r="B63" s="5"/>
      <c r="C63" s="155"/>
      <c r="D63" s="155"/>
      <c r="E63" s="155"/>
      <c r="F63" s="19"/>
      <c r="G63" s="156"/>
      <c r="H63" s="156"/>
      <c r="I63" s="20"/>
      <c r="J63" s="20"/>
      <c r="K63" s="20"/>
      <c r="L63" s="20"/>
    </row>
    <row r="64" spans="1:13" s="15" customFormat="1" ht="18.75" customHeight="1">
      <c r="A64" s="12"/>
      <c r="B64" s="12"/>
      <c r="C64" s="153"/>
      <c r="D64" s="153"/>
      <c r="E64" s="14"/>
      <c r="F64" s="16"/>
      <c r="G64" s="16"/>
      <c r="H64" s="16"/>
      <c r="I64" s="14"/>
      <c r="J64" s="14"/>
      <c r="K64" s="14"/>
      <c r="L64" s="14"/>
    </row>
    <row r="65" spans="1:12" s="15" customFormat="1" ht="15">
      <c r="A65" s="12"/>
      <c r="B65" s="12"/>
      <c r="C65" s="153"/>
      <c r="D65" s="154"/>
      <c r="E65" s="14"/>
      <c r="F65" s="16"/>
      <c r="G65" s="16"/>
      <c r="H65" s="16"/>
      <c r="I65" s="14"/>
      <c r="J65" s="14"/>
      <c r="K65" s="14"/>
      <c r="L65" s="14"/>
    </row>
    <row r="66" spans="1:12" s="15" customFormat="1">
      <c r="A66" s="12"/>
      <c r="B66" s="12"/>
      <c r="C66" s="12"/>
      <c r="D66" s="13"/>
      <c r="E66" s="14"/>
      <c r="F66" s="17"/>
      <c r="G66" s="17"/>
      <c r="H66" s="17"/>
      <c r="I66" s="14"/>
      <c r="J66" s="77"/>
      <c r="K66" s="14"/>
      <c r="L66" s="14"/>
    </row>
    <row r="67" spans="1:12" s="15" customFormat="1">
      <c r="A67" s="12"/>
      <c r="B67" s="12"/>
      <c r="C67" s="12"/>
      <c r="D67" s="13"/>
      <c r="E67" s="14"/>
      <c r="F67" s="17"/>
      <c r="G67" s="17"/>
      <c r="H67" s="17"/>
      <c r="I67" s="14"/>
      <c r="J67" s="14"/>
      <c r="K67" s="14"/>
      <c r="L67" s="14"/>
    </row>
    <row r="68" spans="1:12" s="15" customFormat="1">
      <c r="A68" s="12"/>
      <c r="B68" s="12"/>
      <c r="C68" s="12"/>
      <c r="D68" s="13"/>
      <c r="E68" s="14"/>
      <c r="F68" s="17"/>
      <c r="G68" s="17"/>
      <c r="H68" s="17"/>
      <c r="I68" s="14"/>
      <c r="J68" s="14"/>
      <c r="K68" s="18"/>
      <c r="L68" s="14"/>
    </row>
    <row r="69" spans="1:12" s="15" customFormat="1">
      <c r="A69" s="12"/>
      <c r="B69" s="12"/>
      <c r="C69" s="12"/>
      <c r="D69" s="13"/>
      <c r="E69" s="14"/>
      <c r="F69" s="17"/>
      <c r="G69" s="17"/>
      <c r="H69" s="17"/>
      <c r="I69" s="14"/>
      <c r="J69" s="14"/>
      <c r="K69" s="14"/>
      <c r="L69" s="14"/>
    </row>
    <row r="70" spans="1:12" s="15" customFormat="1">
      <c r="A70" s="12"/>
      <c r="B70" s="12"/>
      <c r="C70" s="12"/>
      <c r="D70" s="13"/>
      <c r="E70" s="14"/>
      <c r="F70" s="17"/>
      <c r="G70" s="17"/>
      <c r="H70" s="17"/>
      <c r="I70" s="14"/>
      <c r="J70" s="14"/>
      <c r="K70" s="14"/>
      <c r="L70" s="14"/>
    </row>
    <row r="71" spans="1:12" s="14" customFormat="1">
      <c r="A71" s="12"/>
      <c r="B71" s="12"/>
      <c r="C71" s="12"/>
      <c r="D71" s="13"/>
    </row>
    <row r="72" spans="1:12" s="14" customFormat="1">
      <c r="A72" s="12"/>
      <c r="B72" s="12"/>
      <c r="C72" s="12"/>
      <c r="D72" s="13"/>
    </row>
    <row r="73" spans="1:12" s="14" customFormat="1">
      <c r="A73" s="12"/>
      <c r="B73" s="12"/>
      <c r="C73" s="12"/>
      <c r="D73" s="13"/>
    </row>
    <row r="74" spans="1:12" s="14" customFormat="1">
      <c r="A74" s="12"/>
      <c r="B74" s="12"/>
      <c r="C74" s="12"/>
      <c r="D74" s="13"/>
    </row>
    <row r="75" spans="1:12" s="14" customFormat="1">
      <c r="A75" s="12"/>
      <c r="B75" s="12"/>
      <c r="C75" s="12"/>
      <c r="D75" s="13"/>
    </row>
    <row r="76" spans="1:12" s="14" customFormat="1">
      <c r="A76" s="12"/>
      <c r="B76" s="12"/>
      <c r="C76" s="12"/>
      <c r="D76" s="13"/>
    </row>
    <row r="77" spans="1:12" s="14" customFormat="1">
      <c r="A77" s="12"/>
      <c r="B77" s="12"/>
      <c r="C77" s="12"/>
      <c r="D77" s="13"/>
    </row>
    <row r="78" spans="1:12" s="14" customFormat="1">
      <c r="A78" s="12"/>
      <c r="B78" s="12"/>
      <c r="C78" s="12"/>
      <c r="D78" s="13"/>
    </row>
    <row r="79" spans="1:12" s="14" customFormat="1">
      <c r="A79" s="12"/>
      <c r="B79" s="12"/>
      <c r="C79" s="12"/>
      <c r="D79" s="13"/>
    </row>
    <row r="80" spans="1:12" s="14" customFormat="1">
      <c r="A80" s="12"/>
      <c r="B80" s="12"/>
      <c r="C80" s="12"/>
      <c r="D80" s="13"/>
    </row>
    <row r="81" spans="1:4" s="14" customFormat="1">
      <c r="A81" s="12"/>
      <c r="B81" s="12"/>
      <c r="C81" s="12"/>
      <c r="D81" s="13"/>
    </row>
    <row r="82" spans="1:4" s="14" customFormat="1">
      <c r="A82" s="12"/>
      <c r="B82" s="12"/>
      <c r="C82" s="12"/>
      <c r="D82" s="13"/>
    </row>
    <row r="83" spans="1:4" s="14" customFormat="1">
      <c r="A83" s="12"/>
      <c r="B83" s="12"/>
      <c r="C83" s="12"/>
      <c r="D83" s="13"/>
    </row>
    <row r="84" spans="1:4" s="14" customFormat="1">
      <c r="A84" s="12"/>
      <c r="B84" s="12"/>
      <c r="C84" s="12"/>
      <c r="D84" s="13"/>
    </row>
    <row r="85" spans="1:4" s="14" customFormat="1">
      <c r="A85" s="12"/>
      <c r="B85" s="12"/>
      <c r="C85" s="12"/>
      <c r="D85" s="13"/>
    </row>
    <row r="86" spans="1:4" s="14" customFormat="1">
      <c r="A86" s="12"/>
      <c r="B86" s="12"/>
      <c r="C86" s="12"/>
      <c r="D86" s="13"/>
    </row>
    <row r="87" spans="1:4" s="14" customFormat="1">
      <c r="A87" s="12"/>
      <c r="B87" s="12"/>
      <c r="C87" s="12"/>
      <c r="D87" s="13"/>
    </row>
    <row r="88" spans="1:4" s="14" customFormat="1">
      <c r="A88" s="12"/>
      <c r="B88" s="12"/>
      <c r="C88" s="12"/>
      <c r="D88" s="13"/>
    </row>
    <row r="89" spans="1:4" s="14" customFormat="1">
      <c r="A89" s="12"/>
      <c r="B89" s="12"/>
      <c r="C89" s="12"/>
      <c r="D89" s="13"/>
    </row>
    <row r="90" spans="1:4" s="14" customFormat="1">
      <c r="A90" s="12"/>
      <c r="B90" s="12"/>
      <c r="C90" s="12"/>
      <c r="D90" s="13"/>
    </row>
    <row r="91" spans="1:4" s="14" customFormat="1">
      <c r="A91" s="12"/>
      <c r="B91" s="12"/>
      <c r="C91" s="12"/>
      <c r="D91" s="13"/>
    </row>
    <row r="92" spans="1:4" s="14" customFormat="1">
      <c r="A92" s="12"/>
      <c r="B92" s="12"/>
      <c r="C92" s="12"/>
      <c r="D92" s="13"/>
    </row>
    <row r="93" spans="1:4" s="14" customFormat="1">
      <c r="A93" s="12"/>
      <c r="B93" s="12"/>
      <c r="C93" s="12"/>
      <c r="D93" s="13"/>
    </row>
    <row r="94" spans="1:4" s="14" customFormat="1">
      <c r="A94" s="12"/>
      <c r="B94" s="12"/>
      <c r="C94" s="12"/>
      <c r="D94" s="13"/>
    </row>
    <row r="95" spans="1:4" s="14" customFormat="1">
      <c r="A95" s="12"/>
      <c r="B95" s="12"/>
      <c r="C95" s="12"/>
      <c r="D95" s="13"/>
    </row>
    <row r="96" spans="1:4" s="14" customFormat="1">
      <c r="A96" s="12"/>
      <c r="B96" s="12"/>
      <c r="C96" s="12"/>
      <c r="D96" s="13"/>
    </row>
    <row r="97" spans="1:4" s="14" customFormat="1">
      <c r="A97" s="12"/>
      <c r="B97" s="12"/>
      <c r="C97" s="12"/>
      <c r="D97" s="13"/>
    </row>
    <row r="98" spans="1:4" s="14" customFormat="1">
      <c r="A98" s="12"/>
      <c r="B98" s="12"/>
      <c r="C98" s="12"/>
      <c r="D98" s="13"/>
    </row>
    <row r="99" spans="1:4" s="14" customFormat="1">
      <c r="A99" s="12"/>
      <c r="B99" s="12"/>
      <c r="C99" s="12"/>
      <c r="D99" s="13"/>
    </row>
    <row r="100" spans="1:4" s="14" customFormat="1">
      <c r="A100" s="12"/>
      <c r="B100" s="12"/>
      <c r="C100" s="12"/>
      <c r="D100" s="13"/>
    </row>
    <row r="101" spans="1:4" s="14" customFormat="1">
      <c r="A101" s="12"/>
      <c r="B101" s="12"/>
      <c r="C101" s="12"/>
      <c r="D101" s="13"/>
    </row>
    <row r="102" spans="1:4" s="14" customFormat="1">
      <c r="A102" s="12"/>
      <c r="B102" s="12"/>
      <c r="C102" s="12"/>
      <c r="D102" s="13"/>
    </row>
    <row r="103" spans="1:4" s="14" customFormat="1">
      <c r="A103" s="12"/>
      <c r="B103" s="12"/>
      <c r="C103" s="12"/>
      <c r="D103" s="13"/>
    </row>
    <row r="104" spans="1:4" s="14" customFormat="1">
      <c r="A104" s="12"/>
      <c r="B104" s="12"/>
      <c r="C104" s="12"/>
      <c r="D104" s="13"/>
    </row>
    <row r="105" spans="1:4" s="14" customFormat="1">
      <c r="A105" s="12"/>
      <c r="B105" s="12"/>
      <c r="C105" s="12"/>
      <c r="D105" s="13"/>
    </row>
    <row r="106" spans="1:4" s="14" customFormat="1">
      <c r="A106" s="12"/>
      <c r="B106" s="12"/>
      <c r="C106" s="12"/>
      <c r="D106" s="13"/>
    </row>
    <row r="107" spans="1:4" s="14" customFormat="1">
      <c r="A107" s="12"/>
      <c r="B107" s="12"/>
      <c r="C107" s="12"/>
      <c r="D107" s="13"/>
    </row>
    <row r="108" spans="1:4" s="14" customFormat="1">
      <c r="A108" s="12"/>
      <c r="B108" s="12"/>
      <c r="C108" s="12"/>
      <c r="D108" s="13"/>
    </row>
    <row r="109" spans="1:4" s="14" customFormat="1">
      <c r="A109" s="12"/>
      <c r="B109" s="12"/>
      <c r="C109" s="12"/>
      <c r="D109" s="13"/>
    </row>
    <row r="110" spans="1:4" s="14" customFormat="1">
      <c r="A110" s="12"/>
      <c r="B110" s="12"/>
      <c r="C110" s="12"/>
      <c r="D110" s="13"/>
    </row>
    <row r="111" spans="1:4" s="14" customFormat="1">
      <c r="A111" s="12"/>
      <c r="B111" s="12"/>
      <c r="C111" s="12"/>
      <c r="D111" s="13"/>
    </row>
    <row r="112" spans="1:4" s="14" customFormat="1">
      <c r="A112" s="12"/>
      <c r="B112" s="12"/>
      <c r="C112" s="12"/>
      <c r="D112" s="13"/>
    </row>
    <row r="113" spans="1:4" s="14" customFormat="1">
      <c r="A113" s="12"/>
      <c r="B113" s="12"/>
      <c r="C113" s="12"/>
      <c r="D113" s="13"/>
    </row>
    <row r="114" spans="1:4" s="14" customFormat="1">
      <c r="A114" s="12"/>
      <c r="B114" s="12"/>
      <c r="C114" s="12"/>
      <c r="D114" s="13"/>
    </row>
    <row r="115" spans="1:4" s="14" customFormat="1">
      <c r="A115" s="12"/>
      <c r="B115" s="12"/>
      <c r="C115" s="12"/>
      <c r="D115" s="13"/>
    </row>
    <row r="116" spans="1:4" s="14" customFormat="1">
      <c r="A116" s="12"/>
      <c r="B116" s="12"/>
      <c r="C116" s="12"/>
      <c r="D116" s="13"/>
    </row>
    <row r="117" spans="1:4" s="14" customFormat="1">
      <c r="A117" s="12"/>
      <c r="B117" s="12"/>
      <c r="C117" s="12"/>
      <c r="D117" s="13"/>
    </row>
    <row r="118" spans="1:4" s="14" customFormat="1">
      <c r="A118" s="12"/>
      <c r="B118" s="12"/>
      <c r="C118" s="12"/>
      <c r="D118" s="13"/>
    </row>
    <row r="119" spans="1:4" s="14" customFormat="1">
      <c r="A119" s="12"/>
      <c r="B119" s="12"/>
      <c r="C119" s="12"/>
      <c r="D119" s="13"/>
    </row>
    <row r="120" spans="1:4" s="14" customFormat="1">
      <c r="A120" s="12"/>
      <c r="B120" s="12"/>
      <c r="C120" s="12"/>
      <c r="D120" s="13"/>
    </row>
    <row r="121" spans="1:4" s="14" customFormat="1">
      <c r="A121" s="12"/>
      <c r="B121" s="12"/>
      <c r="C121" s="12"/>
      <c r="D121" s="13"/>
    </row>
    <row r="122" spans="1:4" s="14" customFormat="1">
      <c r="A122" s="12"/>
      <c r="B122" s="12"/>
      <c r="C122" s="12"/>
      <c r="D122" s="13"/>
    </row>
    <row r="123" spans="1:4" s="14" customFormat="1">
      <c r="A123" s="12"/>
      <c r="B123" s="12"/>
      <c r="C123" s="12"/>
      <c r="D123" s="13"/>
    </row>
    <row r="124" spans="1:4" s="14" customFormat="1">
      <c r="A124" s="12"/>
      <c r="B124" s="12"/>
      <c r="C124" s="12"/>
      <c r="D124" s="13"/>
    </row>
    <row r="125" spans="1:4" s="14" customFormat="1">
      <c r="A125" s="12"/>
      <c r="B125" s="12"/>
      <c r="C125" s="12"/>
      <c r="D125" s="13"/>
    </row>
    <row r="126" spans="1:4" s="14" customFormat="1">
      <c r="A126" s="12"/>
      <c r="B126" s="12"/>
      <c r="C126" s="12"/>
      <c r="D126" s="13"/>
    </row>
    <row r="127" spans="1:4" s="14" customFormat="1">
      <c r="A127" s="12"/>
      <c r="B127" s="12"/>
      <c r="C127" s="12"/>
      <c r="D127" s="13"/>
    </row>
    <row r="128" spans="1:4" s="14" customFormat="1">
      <c r="A128" s="12"/>
      <c r="B128" s="12"/>
      <c r="C128" s="12"/>
      <c r="D128" s="13"/>
    </row>
  </sheetData>
  <sheetProtection selectLockedCells="1" selectUnlockedCells="1"/>
  <mergeCells count="41">
    <mergeCell ref="A4:H4"/>
    <mergeCell ref="D9:D10"/>
    <mergeCell ref="E9:E10"/>
    <mergeCell ref="F9:F10"/>
    <mergeCell ref="B9:B10"/>
    <mergeCell ref="C9:C10"/>
    <mergeCell ref="A5:H5"/>
    <mergeCell ref="A6:H6"/>
    <mergeCell ref="A7:H7"/>
    <mergeCell ref="A9:A10"/>
    <mergeCell ref="G9:G10"/>
    <mergeCell ref="H9:H10"/>
    <mergeCell ref="E43:E45"/>
    <mergeCell ref="F43:F45"/>
    <mergeCell ref="C65:D65"/>
    <mergeCell ref="C63:E63"/>
    <mergeCell ref="G63:H63"/>
    <mergeCell ref="A60:E60"/>
    <mergeCell ref="F55:F56"/>
    <mergeCell ref="E55:E56"/>
    <mergeCell ref="B62:E62"/>
    <mergeCell ref="C64:D64"/>
    <mergeCell ref="E50:E52"/>
    <mergeCell ref="F50:F52"/>
    <mergeCell ref="E46:E48"/>
    <mergeCell ref="F46:F48"/>
    <mergeCell ref="I9:J9"/>
    <mergeCell ref="E34:E35"/>
    <mergeCell ref="F34:F35"/>
    <mergeCell ref="E20:E22"/>
    <mergeCell ref="F20:F22"/>
    <mergeCell ref="E23:E24"/>
    <mergeCell ref="F23:F24"/>
    <mergeCell ref="E25:E28"/>
    <mergeCell ref="F25:F28"/>
    <mergeCell ref="E16:E19"/>
    <mergeCell ref="F16:F19"/>
    <mergeCell ref="E32:E33"/>
    <mergeCell ref="F32:F33"/>
    <mergeCell ref="E29:E30"/>
    <mergeCell ref="F29:F30"/>
  </mergeCells>
  <phoneticPr fontId="0" type="noConversion"/>
  <printOptions horizontalCentered="1"/>
  <pageMargins left="0.19685039370078741" right="0.19685039370078741" top="0.78740157480314965" bottom="0.19685039370078741" header="0.39370078740157483" footer="0.51181102362204722"/>
  <pageSetup paperSize="9" scale="52" firstPageNumber="0" orientation="landscape" r:id="rId1"/>
  <headerFooter differentFirst="1" alignWithMargins="0">
    <oddHeader>&amp;C&amp;14&amp;P</oddHeader>
  </headerFooter>
  <rowBreaks count="2" manualBreakCount="2">
    <brk id="28" max="9" man="1"/>
    <brk id="42" max="9" man="1"/>
  </rowBreaks>
  <ignoredErrors>
    <ignoredError sqref="A5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полний</vt:lpstr>
      <vt:lpstr>полний!Excel_BuiltIn_Print_Titles</vt:lpstr>
      <vt:lpstr>полний!Z_96E2A35E_4A48_419F_9E38_8CEFA5D27C66_.wvu.PrintArea</vt:lpstr>
      <vt:lpstr>полний!Z_96E2A35E_4A48_419F_9E38_8CEFA5D27C66_.wvu.PrintTitles</vt:lpstr>
      <vt:lpstr>полний!Z_ABBD498D_3D2F_4E62_985A_EF1DC4D9DC47_.wvu.PrintArea</vt:lpstr>
      <vt:lpstr>полний!Z_ABBD498D_3D2F_4E62_985A_EF1DC4D9DC47_.wvu.PrintTitles</vt:lpstr>
      <vt:lpstr>полний!Z_E02D48B6_D0D9_4E6E_B70D_8E13580A6528_.wvu.PrintArea</vt:lpstr>
      <vt:lpstr>полний!Z_E02D48B6_D0D9_4E6E_B70D_8E13580A6528_.wvu.PrintTitles</vt:lpstr>
      <vt:lpstr>полний!Заголовки_для_печати</vt:lpstr>
      <vt:lpstr>полний!Область_печати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2021-12-20T14:01:08Z</cp:lastPrinted>
  <dcterms:created xsi:type="dcterms:W3CDTF">2017-12-07T12:22:51Z</dcterms:created>
  <dcterms:modified xsi:type="dcterms:W3CDTF">2021-12-22T11:49:49Z</dcterms:modified>
</cp:coreProperties>
</file>