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1" r:id="rId1"/>
  </sheets>
  <definedNames>
    <definedName name="_xlnm.Print_Area" localSheetId="0">Лист1!$A$1:$D$82</definedName>
  </definedNames>
  <calcPr calcId="125725"/>
</workbook>
</file>

<file path=xl/calcChain.xml><?xml version="1.0" encoding="utf-8"?>
<calcChain xmlns="http://schemas.openxmlformats.org/spreadsheetml/2006/main">
  <c r="D23" i="1"/>
  <c r="D22" s="1"/>
  <c r="D47" l="1"/>
  <c r="D52"/>
  <c r="D50" s="1"/>
  <c r="D49" s="1"/>
  <c r="D36"/>
  <c r="D71"/>
  <c r="D34"/>
  <c r="D29" l="1"/>
  <c r="D30"/>
  <c r="D33" l="1"/>
  <c r="D46"/>
  <c r="D55" s="1"/>
  <c r="D32"/>
  <c r="D75"/>
  <c r="D74" s="1"/>
  <c r="D25"/>
  <c r="D24" s="1"/>
  <c r="D35"/>
  <c r="D19"/>
  <c r="D18" s="1"/>
  <c r="D68" l="1"/>
  <c r="D69"/>
  <c r="D28"/>
  <c r="D76" l="1"/>
  <c r="D73" s="1"/>
  <c r="D80" s="1"/>
  <c r="D62"/>
  <c r="D70"/>
  <c r="D31"/>
  <c r="D27"/>
  <c r="D26" l="1"/>
  <c r="D61"/>
  <c r="D79" s="1"/>
  <c r="D78" s="1"/>
  <c r="D53" l="1"/>
  <c r="D54"/>
</calcChain>
</file>

<file path=xl/sharedStrings.xml><?xml version="1.0" encoding="utf-8"?>
<sst xmlns="http://schemas.openxmlformats.org/spreadsheetml/2006/main" count="129" uniqueCount="64">
  <si>
    <t>Міжбюджетні трансферти на 2025 рік</t>
  </si>
  <si>
    <t>0455100000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</si>
  <si>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</si>
  <si>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</si>
  <si>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</si>
  <si>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</si>
  <si>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</si>
  <si>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</si>
  <si>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</si>
  <si>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</si>
  <si>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</si>
  <si>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</si>
  <si>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</si>
  <si>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41033900</t>
  </si>
  <si>
    <t>Освітня субвенція з державного бюджету місцевим бюджетам</t>
  </si>
  <si>
    <t>41053900</t>
  </si>
  <si>
    <t>Інші субвенції з місцевого бюджету</t>
  </si>
  <si>
    <t>0410000000</t>
  </si>
  <si>
    <t>Обласний бюджет Дніпропетровської області</t>
  </si>
  <si>
    <t>0453000000</t>
  </si>
  <si>
    <t>Бюджет Гречаноподівської сільської територіальної громади</t>
  </si>
  <si>
    <t>0453200000</t>
  </si>
  <si>
    <t>Бюджет Новолатівської сільської територіальної громади</t>
  </si>
  <si>
    <t>0455000000</t>
  </si>
  <si>
    <t>Бюджет Карпівської сільської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</si>
  <si>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</si>
  <si>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</si>
  <si>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</si>
  <si>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</si>
  <si>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</si>
  <si>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</si>
  <si>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</si>
  <si>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</si>
  <si>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</si>
  <si>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</si>
  <si>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0219770</t>
  </si>
  <si>
    <t>9770</t>
  </si>
  <si>
    <t>0430520000</t>
  </si>
  <si>
    <t>Районний бюджет Криворізького району</t>
  </si>
  <si>
    <t>0458300000</t>
  </si>
  <si>
    <t>Бюджет Новопільської сільської територіальної громади</t>
  </si>
  <si>
    <t>ІІ. Трансферти із спеціального фонду бюджету</t>
  </si>
  <si>
    <t>Субвенція з сільських бюджетів на спільне фінансування установ та місцевих програм</t>
  </si>
  <si>
    <t xml:space="preserve">Субвенція з обласного бюджету місцевим бюджетам на пільгове медичне обслуговування осіб, які постраждали внаслідок Чорнобильської катастрофи </t>
  </si>
  <si>
    <t xml:space="preserve">Субвенція на виконання заходів «Програми розвитку, підтримки КП «Криворізька центральна районна лікарня» Новопільської сільської ради та надання ним медичних послуг понад обсяг, передбачений програмою державних гарантій медичного обслуговування населення» </t>
  </si>
  <si>
    <t xml:space="preserve">Субвенція 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
</t>
  </si>
  <si>
    <t xml:space="preserve">Субвенція  обласному бюджету на виконання Програми удосконалення роботи екстреної медичної допомоги на території Широківської селищної ради на 2025 рік
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</si>
  <si>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</si>
  <si>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</si>
  <si>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обласному бюджету на виконання заходів  регіональної Програми забезпечення громадського порядку та громадської безпеки на території Дніпропетровської області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</si>
  <si>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</si>
  <si>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співфінансування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</si>
  <si>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</si>
  <si>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</si>
  <si>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 xml:space="preserve">Субвенція на виконання заходів Програми підтримки органів виконавчої влади щодо впровадження державної політики у Криворізькому районі 
</t>
  </si>
  <si>
    <t>Субвенція з місцевого бюджету на здійснення природоохоронних заходів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</si>
  <si>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</si>
  <si>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</si>
  <si>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</si>
  <si>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                                                                                                                                                                                 до рішення Широківської селищної ради</t>
  </si>
  <si>
    <t xml:space="preserve">                                                                                                                                                                                 Додаток 4</t>
  </si>
  <si>
    <t>Секретар селищної ради</t>
  </si>
  <si>
    <t>Алла КРАСНОВА</t>
  </si>
  <si>
    <t xml:space="preserve">                                                                                                                                                                                  від 12.11.2025 року № 1530-45/VІІІ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</si>
</sst>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.00_ ;\-#,##0.00\ "/>
  </numFmts>
  <fonts count="10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 wrapText="1"/>
    </xf>
    <xf numFmtId="165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164" fontId="0" fillId="0" borderId="3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Continuous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4" fontId="1" fillId="4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/>
    <xf numFmtId="164" fontId="6" fillId="0" borderId="6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/>
    </xf>
    <xf numFmtId="164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164" fontId="6" fillId="0" borderId="0" xfId="0" applyNumberFormat="1" applyFont="1"/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Continuous" vertical="center"/>
    </xf>
    <xf numFmtId="164" fontId="7" fillId="3" borderId="7" xfId="0" applyNumberFormat="1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3"/>
  <sheetViews>
    <sheetView tabSelected="1" view="pageBreakPreview" topLeftCell="A64" zoomScaleSheetLayoutView="100" workbookViewId="0">
      <selection activeCell="D73" sqref="D73"/>
    </sheetView>
  </sheetViews>
  <sheetFormatPr defaultRowHeight="13"/>
  <cols>
    <col min="1" max="2" width="20.69921875" customWidth="1"/>
    <col min="3" max="3" width="97" customWidth="1"/>
    <col min="4" max="4" width="20.69921875" customWidth="1"/>
    <col min="5" max="5" width="17.296875" customWidth="1"/>
    <col min="6" max="7" width="13.3984375" customWidth="1"/>
    <col min="8" max="8" width="9.09765625" customWidth="1"/>
  </cols>
  <sheetData>
    <row r="1" spans="1:4">
      <c r="C1" s="1"/>
    </row>
    <row r="2" spans="1:4">
      <c r="C2" s="65" t="s">
        <v>60</v>
      </c>
      <c r="D2" s="65"/>
    </row>
    <row r="3" spans="1:4">
      <c r="C3" s="66" t="s">
        <v>59</v>
      </c>
      <c r="D3" s="66"/>
    </row>
    <row r="4" spans="1:4">
      <c r="C4" s="66" t="s">
        <v>63</v>
      </c>
      <c r="D4" s="66"/>
    </row>
    <row r="5" spans="1:4">
      <c r="C5" s="1"/>
    </row>
    <row r="6" spans="1:4">
      <c r="A6" s="68" t="s">
        <v>0</v>
      </c>
      <c r="B6" s="67"/>
      <c r="C6" s="67"/>
      <c r="D6" s="67"/>
    </row>
    <row r="7" spans="1:4">
      <c r="A7" s="69" t="s">
        <v>1</v>
      </c>
      <c r="B7" s="67"/>
      <c r="C7" s="67"/>
      <c r="D7" s="67"/>
    </row>
    <row r="8" spans="1:4">
      <c r="A8" s="67" t="s">
        <v>2</v>
      </c>
      <c r="B8" s="67"/>
      <c r="C8" s="67"/>
      <c r="D8" s="67"/>
    </row>
    <row r="9" spans="1:4" ht="22" customHeight="1">
      <c r="A9" s="2" t="s">
        <v>3</v>
      </c>
    </row>
    <row r="10" spans="1:4">
      <c r="D10" s="1" t="s">
        <v>4</v>
      </c>
    </row>
    <row r="11" spans="1:4" ht="39">
      <c r="A11" s="3" t="s">
        <v>5</v>
      </c>
      <c r="B11" s="70" t="s">
        <v>6</v>
      </c>
      <c r="C11" s="71"/>
      <c r="D11" s="4" t="s">
        <v>7</v>
      </c>
    </row>
    <row r="12" spans="1:4">
      <c r="A12" s="5">
        <v>1</v>
      </c>
      <c r="B12" s="72">
        <v>2</v>
      </c>
      <c r="C12" s="73"/>
      <c r="D12" s="6">
        <v>3</v>
      </c>
    </row>
    <row r="13" spans="1:4">
      <c r="A13" s="74" t="s">
        <v>8</v>
      </c>
      <c r="B13" s="75"/>
      <c r="C13" s="75"/>
      <c r="D13" s="75"/>
    </row>
    <row r="14" spans="1:4">
      <c r="A14" s="37" t="s">
        <v>9</v>
      </c>
      <c r="B14" s="40" t="s">
        <v>10</v>
      </c>
      <c r="C14" s="41"/>
      <c r="D14" s="38">
        <v>5934500</v>
      </c>
    </row>
    <row r="15" spans="1:4" ht="18.75" customHeight="1">
      <c r="A15" s="39" t="s">
        <v>11</v>
      </c>
      <c r="B15" s="44" t="s">
        <v>12</v>
      </c>
      <c r="C15" s="45"/>
      <c r="D15" s="34">
        <v>5934500</v>
      </c>
    </row>
    <row r="16" spans="1:4" s="56" customFormat="1" ht="24" customHeight="1">
      <c r="A16" s="37">
        <v>41031100</v>
      </c>
      <c r="B16" s="84" t="s">
        <v>58</v>
      </c>
      <c r="C16" s="85"/>
      <c r="D16" s="38">
        <v>3618300</v>
      </c>
    </row>
    <row r="17" spans="1:5" s="56" customFormat="1" ht="18.75" customHeight="1">
      <c r="A17" s="39" t="s">
        <v>11</v>
      </c>
      <c r="B17" s="82" t="s">
        <v>12</v>
      </c>
      <c r="C17" s="86"/>
      <c r="D17" s="34">
        <v>3618300</v>
      </c>
    </row>
    <row r="18" spans="1:5" ht="18" customHeight="1">
      <c r="A18" s="37" t="s">
        <v>13</v>
      </c>
      <c r="B18" s="40" t="s">
        <v>14</v>
      </c>
      <c r="C18" s="41"/>
      <c r="D18" s="38">
        <f>D19</f>
        <v>32575200</v>
      </c>
    </row>
    <row r="19" spans="1:5" s="55" customFormat="1" ht="18.75" customHeight="1">
      <c r="A19" s="39" t="s">
        <v>11</v>
      </c>
      <c r="B19" s="44" t="s">
        <v>12</v>
      </c>
      <c r="C19" s="45"/>
      <c r="D19" s="34">
        <f>21733200+10842000</f>
        <v>32575200</v>
      </c>
    </row>
    <row r="20" spans="1:5" s="55" customFormat="1" ht="29.25" customHeight="1">
      <c r="A20" s="37">
        <v>41036000</v>
      </c>
      <c r="B20" s="84" t="s">
        <v>47</v>
      </c>
      <c r="C20" s="85"/>
      <c r="D20" s="38">
        <v>676300</v>
      </c>
    </row>
    <row r="21" spans="1:5" s="55" customFormat="1" ht="18" customHeight="1">
      <c r="A21" s="39" t="s">
        <v>11</v>
      </c>
      <c r="B21" s="82" t="s">
        <v>12</v>
      </c>
      <c r="C21" s="86"/>
      <c r="D21" s="34">
        <v>676300</v>
      </c>
    </row>
    <row r="22" spans="1:5" s="55" customFormat="1" ht="26.25" customHeight="1">
      <c r="A22" s="37">
        <v>41036300</v>
      </c>
      <c r="B22" s="84" t="s">
        <v>48</v>
      </c>
      <c r="C22" s="85"/>
      <c r="D22" s="38">
        <f>D23</f>
        <v>3750800</v>
      </c>
    </row>
    <row r="23" spans="1:5" s="55" customFormat="1">
      <c r="A23" s="39" t="s">
        <v>11</v>
      </c>
      <c r="B23" s="82" t="s">
        <v>12</v>
      </c>
      <c r="C23" s="86"/>
      <c r="D23" s="34">
        <f>1597600+5800+2147400</f>
        <v>3750800</v>
      </c>
    </row>
    <row r="24" spans="1:5" s="55" customFormat="1">
      <c r="A24" s="37">
        <v>41051000</v>
      </c>
      <c r="B24" s="84" t="s">
        <v>50</v>
      </c>
      <c r="C24" s="88"/>
      <c r="D24" s="38">
        <f>D25</f>
        <v>1025417</v>
      </c>
    </row>
    <row r="25" spans="1:5" s="55" customFormat="1">
      <c r="A25" s="39" t="s">
        <v>17</v>
      </c>
      <c r="B25" s="82" t="s">
        <v>18</v>
      </c>
      <c r="C25" s="83"/>
      <c r="D25" s="34">
        <f>580348+445069</f>
        <v>1025417</v>
      </c>
    </row>
    <row r="26" spans="1:5" s="55" customFormat="1" ht="18.75" customHeight="1">
      <c r="A26" s="37" t="s">
        <v>15</v>
      </c>
      <c r="B26" s="40" t="s">
        <v>16</v>
      </c>
      <c r="C26" s="41"/>
      <c r="D26" s="38">
        <f>D27+D31+D29</f>
        <v>20763442.359999999</v>
      </c>
    </row>
    <row r="27" spans="1:5" s="55" customFormat="1" ht="25.5" customHeight="1">
      <c r="A27" s="42" t="s">
        <v>15</v>
      </c>
      <c r="B27" s="80" t="s">
        <v>43</v>
      </c>
      <c r="C27" s="81"/>
      <c r="D27" s="43">
        <f>D28</f>
        <v>10650</v>
      </c>
      <c r="E27" s="59"/>
    </row>
    <row r="28" spans="1:5" s="55" customFormat="1" ht="18.75" customHeight="1">
      <c r="A28" s="39" t="s">
        <v>17</v>
      </c>
      <c r="B28" s="44" t="s">
        <v>18</v>
      </c>
      <c r="C28" s="45"/>
      <c r="D28" s="34">
        <f>8570+2080</f>
        <v>10650</v>
      </c>
    </row>
    <row r="29" spans="1:5" s="55" customFormat="1" ht="29.25" customHeight="1">
      <c r="A29" s="42" t="s">
        <v>15</v>
      </c>
      <c r="B29" s="80" t="s">
        <v>53</v>
      </c>
      <c r="C29" s="89"/>
      <c r="D29" s="38">
        <f>275000+25000</f>
        <v>300000</v>
      </c>
    </row>
    <row r="30" spans="1:5" s="55" customFormat="1">
      <c r="A30" s="39" t="s">
        <v>17</v>
      </c>
      <c r="B30" s="82" t="s">
        <v>18</v>
      </c>
      <c r="C30" s="83"/>
      <c r="D30" s="34">
        <f>275000+25000</f>
        <v>300000</v>
      </c>
    </row>
    <row r="31" spans="1:5" s="55" customFormat="1">
      <c r="A31" s="42" t="s">
        <v>15</v>
      </c>
      <c r="B31" s="80" t="s">
        <v>42</v>
      </c>
      <c r="C31" s="87"/>
      <c r="D31" s="43">
        <f>D32+D33+D34</f>
        <v>20452792.359999999</v>
      </c>
    </row>
    <row r="32" spans="1:5" s="55" customFormat="1">
      <c r="A32" s="39" t="s">
        <v>19</v>
      </c>
      <c r="B32" s="44" t="s">
        <v>20</v>
      </c>
      <c r="C32" s="45"/>
      <c r="D32" s="34">
        <f>6683749+10289.36+9000+29345+19400</f>
        <v>6751783.3600000003</v>
      </c>
    </row>
    <row r="33" spans="1:4" s="55" customFormat="1">
      <c r="A33" s="39" t="s">
        <v>21</v>
      </c>
      <c r="B33" s="44" t="s">
        <v>22</v>
      </c>
      <c r="C33" s="45"/>
      <c r="D33" s="34">
        <f>1232000+1681946+14945</f>
        <v>2928891</v>
      </c>
    </row>
    <row r="34" spans="1:4" s="55" customFormat="1">
      <c r="A34" s="46" t="s">
        <v>23</v>
      </c>
      <c r="B34" s="47" t="s">
        <v>24</v>
      </c>
      <c r="C34" s="48"/>
      <c r="D34" s="36">
        <f>2323544+6950225+1478404+14945+5000</f>
        <v>10772118</v>
      </c>
    </row>
    <row r="35" spans="1:4" s="55" customFormat="1" ht="40.5" customHeight="1">
      <c r="A35" s="42">
        <v>41059300</v>
      </c>
      <c r="B35" s="80" t="s">
        <v>52</v>
      </c>
      <c r="C35" s="81"/>
      <c r="D35" s="49">
        <f>D36</f>
        <v>522155</v>
      </c>
    </row>
    <row r="36" spans="1:4">
      <c r="A36" s="46"/>
      <c r="B36" s="82" t="s">
        <v>18</v>
      </c>
      <c r="C36" s="83"/>
      <c r="D36" s="36">
        <f>153575+245720+122860</f>
        <v>522155</v>
      </c>
    </row>
    <row r="37" spans="1:4">
      <c r="A37" s="76" t="s">
        <v>25</v>
      </c>
      <c r="B37" s="77"/>
      <c r="C37" s="77"/>
      <c r="D37" s="77"/>
    </row>
    <row r="38" spans="1:4">
      <c r="A38" s="37" t="s">
        <v>13</v>
      </c>
      <c r="B38" s="40" t="s">
        <v>14</v>
      </c>
      <c r="C38" s="41"/>
      <c r="D38" s="50">
        <v>3810800</v>
      </c>
    </row>
    <row r="39" spans="1:4">
      <c r="A39" s="39" t="s">
        <v>11</v>
      </c>
      <c r="B39" s="44" t="s">
        <v>12</v>
      </c>
      <c r="C39" s="45"/>
      <c r="D39" s="35">
        <v>3810800</v>
      </c>
    </row>
    <row r="40" spans="1:4" s="55" customFormat="1">
      <c r="A40" s="39" t="s">
        <v>11</v>
      </c>
      <c r="B40" s="84" t="s">
        <v>56</v>
      </c>
      <c r="C40" s="88"/>
      <c r="D40" s="38">
        <v>56900</v>
      </c>
    </row>
    <row r="41" spans="1:4" s="55" customFormat="1">
      <c r="A41" s="37">
        <v>41035400</v>
      </c>
      <c r="B41" s="84" t="s">
        <v>12</v>
      </c>
      <c r="C41" s="88"/>
      <c r="D41" s="38">
        <v>56900</v>
      </c>
    </row>
    <row r="42" spans="1:4" s="55" customFormat="1" ht="32.25" customHeight="1">
      <c r="A42" s="37">
        <v>41037400</v>
      </c>
      <c r="B42" s="84" t="s">
        <v>57</v>
      </c>
      <c r="C42" s="88"/>
      <c r="D42" s="49">
        <v>221700</v>
      </c>
    </row>
    <row r="43" spans="1:4" s="55" customFormat="1">
      <c r="A43" s="39" t="s">
        <v>11</v>
      </c>
      <c r="B43" s="84" t="s">
        <v>12</v>
      </c>
      <c r="C43" s="88"/>
      <c r="D43" s="49">
        <v>221700</v>
      </c>
    </row>
    <row r="44" spans="1:4" s="55" customFormat="1">
      <c r="A44" s="37">
        <v>41053600</v>
      </c>
      <c r="B44" s="84" t="s">
        <v>55</v>
      </c>
      <c r="C44" s="85"/>
      <c r="D44" s="50">
        <v>1700000</v>
      </c>
    </row>
    <row r="45" spans="1:4" s="55" customFormat="1">
      <c r="A45" s="46" t="s">
        <v>23</v>
      </c>
      <c r="B45" s="82" t="s">
        <v>24</v>
      </c>
      <c r="C45" s="86"/>
      <c r="D45" s="35">
        <v>1700000</v>
      </c>
    </row>
    <row r="46" spans="1:4" s="55" customFormat="1">
      <c r="A46" s="37">
        <v>41053700</v>
      </c>
      <c r="B46" s="84" t="s">
        <v>51</v>
      </c>
      <c r="C46" s="88"/>
      <c r="D46" s="50">
        <f>D47+D48</f>
        <v>258634</v>
      </c>
    </row>
    <row r="47" spans="1:4" s="55" customFormat="1">
      <c r="A47" s="39" t="s">
        <v>19</v>
      </c>
      <c r="B47" s="82" t="s">
        <v>20</v>
      </c>
      <c r="C47" s="83"/>
      <c r="D47" s="35">
        <f>200000</f>
        <v>200000</v>
      </c>
    </row>
    <row r="48" spans="1:4" s="55" customFormat="1">
      <c r="A48" s="39" t="s">
        <v>21</v>
      </c>
      <c r="B48" s="44" t="s">
        <v>22</v>
      </c>
      <c r="C48" s="45"/>
      <c r="D48" s="35">
        <v>58634</v>
      </c>
    </row>
    <row r="49" spans="1:7" ht="16.5" customHeight="1">
      <c r="A49" s="37" t="s">
        <v>15</v>
      </c>
      <c r="B49" s="40" t="s">
        <v>16</v>
      </c>
      <c r="C49" s="41"/>
      <c r="D49" s="38">
        <f>D50</f>
        <v>130600</v>
      </c>
    </row>
    <row r="50" spans="1:7" ht="14.25" customHeight="1">
      <c r="A50" s="42" t="s">
        <v>15</v>
      </c>
      <c r="B50" s="80" t="s">
        <v>42</v>
      </c>
      <c r="C50" s="86"/>
      <c r="D50" s="53">
        <f>D51+D52</f>
        <v>130600</v>
      </c>
    </row>
    <row r="51" spans="1:7" s="56" customFormat="1" ht="14.25" customHeight="1">
      <c r="A51" s="46" t="s">
        <v>23</v>
      </c>
      <c r="B51" s="82" t="s">
        <v>24</v>
      </c>
      <c r="C51" s="86"/>
      <c r="D51" s="54">
        <v>70000</v>
      </c>
    </row>
    <row r="52" spans="1:7">
      <c r="A52" s="39" t="s">
        <v>19</v>
      </c>
      <c r="B52" s="44" t="s">
        <v>20</v>
      </c>
      <c r="C52" s="45"/>
      <c r="D52" s="54">
        <f>80000-19400</f>
        <v>60600</v>
      </c>
    </row>
    <row r="53" spans="1:7">
      <c r="A53" s="60" t="s">
        <v>26</v>
      </c>
      <c r="B53" s="61" t="s">
        <v>27</v>
      </c>
      <c r="C53" s="62"/>
      <c r="D53" s="63">
        <f>D54+D55</f>
        <v>75044748.359999999</v>
      </c>
      <c r="E53" s="31"/>
      <c r="F53" s="32"/>
      <c r="G53" s="32"/>
    </row>
    <row r="54" spans="1:7">
      <c r="A54" s="60" t="s">
        <v>26</v>
      </c>
      <c r="B54" s="61" t="s">
        <v>28</v>
      </c>
      <c r="C54" s="62"/>
      <c r="D54" s="63">
        <f>D14+D18+D20+D22+D26+D24+D35+D16</f>
        <v>68866114.359999999</v>
      </c>
      <c r="F54" s="33"/>
      <c r="G54" s="33"/>
    </row>
    <row r="55" spans="1:7">
      <c r="A55" s="60" t="s">
        <v>26</v>
      </c>
      <c r="B55" s="61" t="s">
        <v>29</v>
      </c>
      <c r="C55" s="62"/>
      <c r="D55" s="63">
        <f>D38+D46+D49+D44+D40+D42</f>
        <v>6178634</v>
      </c>
    </row>
    <row r="57" spans="1:7" ht="22" customHeight="1">
      <c r="A57" s="2" t="s">
        <v>30</v>
      </c>
      <c r="D57" s="1" t="s">
        <v>4</v>
      </c>
    </row>
    <row r="58" spans="1:7" ht="53.25" customHeight="1">
      <c r="A58" s="10" t="s">
        <v>31</v>
      </c>
      <c r="B58" s="10" t="s">
        <v>32</v>
      </c>
      <c r="C58" s="10" t="s">
        <v>33</v>
      </c>
      <c r="D58" s="10" t="s">
        <v>7</v>
      </c>
    </row>
    <row r="59" spans="1:7">
      <c r="A59" s="11">
        <v>1</v>
      </c>
      <c r="B59" s="11">
        <v>2</v>
      </c>
      <c r="C59" s="11">
        <v>3</v>
      </c>
      <c r="D59" s="11">
        <v>4</v>
      </c>
    </row>
    <row r="60" spans="1:7">
      <c r="A60" s="78" t="s">
        <v>34</v>
      </c>
      <c r="B60" s="79"/>
      <c r="C60" s="79"/>
      <c r="D60" s="79"/>
    </row>
    <row r="61" spans="1:7" ht="29.25" customHeight="1">
      <c r="A61" s="12" t="s">
        <v>35</v>
      </c>
      <c r="B61" s="12" t="s">
        <v>36</v>
      </c>
      <c r="C61" s="13" t="s">
        <v>16</v>
      </c>
      <c r="D61" s="64">
        <f>D62+D64+D66+D68+D70</f>
        <v>4387287</v>
      </c>
    </row>
    <row r="62" spans="1:7" ht="29.25" customHeight="1">
      <c r="A62" s="12"/>
      <c r="B62" s="15">
        <v>9770</v>
      </c>
      <c r="C62" s="16" t="s">
        <v>49</v>
      </c>
      <c r="D62" s="14">
        <f>D63</f>
        <v>80000</v>
      </c>
      <c r="E62" s="17"/>
    </row>
    <row r="63" spans="1:7" ht="13.5" customHeight="1">
      <c r="A63" s="18">
        <v>410000000</v>
      </c>
      <c r="B63" s="12"/>
      <c r="C63" s="19" t="s">
        <v>18</v>
      </c>
      <c r="D63" s="20">
        <v>80000</v>
      </c>
    </row>
    <row r="64" spans="1:7" ht="36.75" customHeight="1">
      <c r="A64" s="12"/>
      <c r="B64" s="21">
        <v>9770</v>
      </c>
      <c r="C64" s="16" t="s">
        <v>45</v>
      </c>
      <c r="D64" s="22">
        <v>37500</v>
      </c>
    </row>
    <row r="65" spans="1:4">
      <c r="A65" s="18">
        <v>410000000</v>
      </c>
      <c r="B65" s="15"/>
      <c r="C65" s="19" t="s">
        <v>18</v>
      </c>
      <c r="D65" s="20">
        <v>37500</v>
      </c>
    </row>
    <row r="66" spans="1:4" ht="29.25" customHeight="1">
      <c r="A66" s="12"/>
      <c r="B66" s="21">
        <v>9770</v>
      </c>
      <c r="C66" s="16" t="s">
        <v>46</v>
      </c>
      <c r="D66" s="14">
        <v>34000</v>
      </c>
    </row>
    <row r="67" spans="1:4">
      <c r="A67" s="18" t="s">
        <v>17</v>
      </c>
      <c r="B67" s="15"/>
      <c r="C67" s="19" t="s">
        <v>18</v>
      </c>
      <c r="D67" s="20">
        <v>34000</v>
      </c>
    </row>
    <row r="68" spans="1:4" ht="26.25" customHeight="1">
      <c r="A68" s="15"/>
      <c r="B68" s="21">
        <v>9770</v>
      </c>
      <c r="C68" s="16" t="s">
        <v>54</v>
      </c>
      <c r="D68" s="22">
        <f>250000-175000</f>
        <v>75000</v>
      </c>
    </row>
    <row r="69" spans="1:4">
      <c r="A69" s="18" t="s">
        <v>37</v>
      </c>
      <c r="B69" s="15"/>
      <c r="C69" s="19" t="s">
        <v>38</v>
      </c>
      <c r="D69" s="20">
        <f>250000-175000</f>
        <v>75000</v>
      </c>
    </row>
    <row r="70" spans="1:4" ht="41.25" customHeight="1">
      <c r="A70" s="23"/>
      <c r="B70" s="21">
        <v>9770</v>
      </c>
      <c r="C70" s="8" t="s">
        <v>44</v>
      </c>
      <c r="D70" s="51">
        <f>D71</f>
        <v>4160787</v>
      </c>
    </row>
    <row r="71" spans="1:4" ht="20.25" customHeight="1">
      <c r="A71" s="24" t="s">
        <v>39</v>
      </c>
      <c r="B71" s="23"/>
      <c r="C71" s="25" t="s">
        <v>40</v>
      </c>
      <c r="D71" s="52">
        <f>3865887+100000+108000-38100+125000</f>
        <v>4160787</v>
      </c>
    </row>
    <row r="72" spans="1:4" ht="20.149999999999999" customHeight="1">
      <c r="A72" s="78" t="s">
        <v>41</v>
      </c>
      <c r="B72" s="79"/>
      <c r="C72" s="79"/>
      <c r="D72" s="75"/>
    </row>
    <row r="73" spans="1:4" ht="19.5" customHeight="1">
      <c r="A73" s="26" t="s">
        <v>35</v>
      </c>
      <c r="B73" s="26" t="s">
        <v>36</v>
      </c>
      <c r="C73" s="27" t="s">
        <v>16</v>
      </c>
      <c r="D73" s="64">
        <f>D74+D76</f>
        <v>158100</v>
      </c>
    </row>
    <row r="74" spans="1:4" ht="43.5" customHeight="1">
      <c r="A74" s="26"/>
      <c r="B74" s="26"/>
      <c r="C74" s="8" t="s">
        <v>44</v>
      </c>
      <c r="D74" s="53">
        <f>D75</f>
        <v>38100</v>
      </c>
    </row>
    <row r="75" spans="1:4" ht="18.75" customHeight="1">
      <c r="A75" s="18" t="s">
        <v>39</v>
      </c>
      <c r="B75" s="18" t="s">
        <v>36</v>
      </c>
      <c r="C75" s="7" t="s">
        <v>40</v>
      </c>
      <c r="D75" s="54">
        <f>1300000-1300000+38100</f>
        <v>38100</v>
      </c>
    </row>
    <row r="76" spans="1:4" ht="27" customHeight="1">
      <c r="A76" s="18"/>
      <c r="B76" s="15">
        <v>9770</v>
      </c>
      <c r="C76" s="16" t="s">
        <v>49</v>
      </c>
      <c r="D76" s="14">
        <f>D77</f>
        <v>120000</v>
      </c>
    </row>
    <row r="77" spans="1:4" ht="22.5" customHeight="1">
      <c r="A77" s="18">
        <v>410000000</v>
      </c>
      <c r="B77" s="12"/>
      <c r="C77" s="19" t="s">
        <v>18</v>
      </c>
      <c r="D77" s="20">
        <v>120000</v>
      </c>
    </row>
    <row r="78" spans="1:4">
      <c r="A78" s="28" t="s">
        <v>26</v>
      </c>
      <c r="B78" s="28" t="s">
        <v>26</v>
      </c>
      <c r="C78" s="9" t="s">
        <v>27</v>
      </c>
      <c r="D78" s="29">
        <f>D79+D80</f>
        <v>4545387</v>
      </c>
    </row>
    <row r="79" spans="1:4">
      <c r="A79" s="28" t="s">
        <v>26</v>
      </c>
      <c r="B79" s="28" t="s">
        <v>26</v>
      </c>
      <c r="C79" s="9" t="s">
        <v>28</v>
      </c>
      <c r="D79" s="29">
        <f>D61</f>
        <v>4387287</v>
      </c>
    </row>
    <row r="80" spans="1:4">
      <c r="A80" s="28" t="s">
        <v>26</v>
      </c>
      <c r="B80" s="28" t="s">
        <v>26</v>
      </c>
      <c r="C80" s="9" t="s">
        <v>29</v>
      </c>
      <c r="D80" s="29">
        <f>D73</f>
        <v>158100</v>
      </c>
    </row>
    <row r="82" spans="2:4">
      <c r="B82" s="58" t="s">
        <v>61</v>
      </c>
      <c r="C82" s="57"/>
      <c r="D82" s="58" t="s">
        <v>62</v>
      </c>
    </row>
    <row r="83" spans="2:4">
      <c r="C83" s="30"/>
      <c r="D83" s="30"/>
    </row>
  </sheetData>
  <mergeCells count="36">
    <mergeCell ref="B16:C16"/>
    <mergeCell ref="B17:C17"/>
    <mergeCell ref="B51:C51"/>
    <mergeCell ref="B42:C42"/>
    <mergeCell ref="B43:C43"/>
    <mergeCell ref="A72:D72"/>
    <mergeCell ref="B25:C25"/>
    <mergeCell ref="B46:C46"/>
    <mergeCell ref="B47:C47"/>
    <mergeCell ref="B29:C29"/>
    <mergeCell ref="B44:C44"/>
    <mergeCell ref="B45:C45"/>
    <mergeCell ref="B40:C40"/>
    <mergeCell ref="B41:C41"/>
    <mergeCell ref="B11:C11"/>
    <mergeCell ref="B12:C12"/>
    <mergeCell ref="A13:D13"/>
    <mergeCell ref="A37:D37"/>
    <mergeCell ref="A60:D60"/>
    <mergeCell ref="B35:C35"/>
    <mergeCell ref="B36:C36"/>
    <mergeCell ref="B30:C30"/>
    <mergeCell ref="B20:C20"/>
    <mergeCell ref="B21:C21"/>
    <mergeCell ref="B22:C22"/>
    <mergeCell ref="B23:C23"/>
    <mergeCell ref="B50:C50"/>
    <mergeCell ref="B27:C27"/>
    <mergeCell ref="B31:C31"/>
    <mergeCell ref="B24:C24"/>
    <mergeCell ref="C2:D2"/>
    <mergeCell ref="C3:D3"/>
    <mergeCell ref="C4:D4"/>
    <mergeCell ref="A8:D8"/>
    <mergeCell ref="A6:D6"/>
    <mergeCell ref="A7:D7"/>
  </mergeCells>
  <pageMargins left="0.59055118110236227" right="0.39370078740157483" top="0" bottom="0.39370078740157483" header="0" footer="0"/>
  <pageSetup paperSize="9" scale="65" fitToHeight="500" orientation="portrait" r:id="rId1"/>
  <rowBreaks count="1" manualBreakCount="1">
    <brk id="6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2025-11-14T07:50:19Z</cp:lastPrinted>
  <dcterms:created xsi:type="dcterms:W3CDTF">2024-12-16T08:44:42Z</dcterms:created>
  <dcterms:modified xsi:type="dcterms:W3CDTF">2025-11-17T07:32:09Z</dcterms:modified>
</cp:coreProperties>
</file>